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nno\OneDrive\デスクトップ\ABAU15_jhs_HP\2022_U14league\"/>
    </mc:Choice>
  </mc:AlternateContent>
  <xr:revisionPtr revIDLastSave="0" documentId="13_ncr:1_{4E9EB28B-850B-4116-ADB9-B95EC26218D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0_使い方" sheetId="7" state="hidden" r:id="rId1"/>
    <sheet name="1_スコアシート" sheetId="13" r:id="rId2"/>
    <sheet name="Sheet2" sheetId="17" state="hidden" r:id="rId3"/>
    <sheet name="2_入力" sheetId="4" r:id="rId4"/>
    <sheet name="3_メンバー表" sheetId="16" r:id="rId5"/>
    <sheet name="メンバー表元" sheetId="20" r:id="rId6"/>
    <sheet name="4_チーム表" sheetId="14" r:id="rId7"/>
    <sheet name="5_ゲーム表" sheetId="15" r:id="rId8"/>
    <sheet name="6_スコアシートの書き方" sheetId="19" r:id="rId9"/>
  </sheets>
  <externalReferences>
    <externalReference r:id="rId10"/>
    <externalReference r:id="rId11"/>
  </externalReferences>
  <definedNames>
    <definedName name="Aチーム名" localSheetId="2">'[1]2_入力'!$J$2</definedName>
    <definedName name="Aチーム名">'2_入力'!$B$8</definedName>
    <definedName name="A記号" localSheetId="2">'[1]2_入力'!$L$2</definedName>
    <definedName name="A記号">'2_入力'!$C$8</definedName>
    <definedName name="Bチーム名" localSheetId="2">'[1]2_入力'!$O$2</definedName>
    <definedName name="Bチーム名">'2_入力'!$I$8</definedName>
    <definedName name="B記号" localSheetId="2">'[1]2_入力'!$Q$2</definedName>
    <definedName name="B記号">'2_入力'!$J$8</definedName>
    <definedName name="Game.No">'2_入力'!$B$3</definedName>
    <definedName name="game_list" localSheetId="2">'[1]5_ゲーム表'!$B$2:$J$51</definedName>
    <definedName name="game_list">'5_ゲーム表'!$B$2:$G$51</definedName>
    <definedName name="_xlnm.Print_Area" localSheetId="0">'0_使い方'!$A$1:$D$29</definedName>
    <definedName name="_xlnm.Print_Area" localSheetId="1">'1_スコアシート'!$A$2:$AM$58</definedName>
    <definedName name="_xlnm.Print_Area" localSheetId="3">'2_入力'!$A$1:$K$29</definedName>
    <definedName name="_xlnm.Print_Area" localSheetId="4">'3_メンバー表'!$K$1:$AR$49,'3_メンバー表'!$AT$1:$CD$49</definedName>
    <definedName name="team_list" localSheetId="2">'[1]4_チーム表'!$G$4:$LN$25</definedName>
    <definedName name="team_list">'4_チーム表'!$B$6:$JJ$27</definedName>
    <definedName name="ゲーム記号" localSheetId="2">[2]入力!$B$3</definedName>
    <definedName name="月" localSheetId="2">[2]入力!$B$5</definedName>
    <definedName name="時間" localSheetId="2">'[1]2_入力'!$B$10</definedName>
    <definedName name="時間">'2_入力'!$B$5</definedName>
    <definedName name="場所" localSheetId="2">'[1]2_入力'!$B$11</definedName>
    <definedName name="場所">'2_入力'!$B$2</definedName>
    <definedName name="大会名" localSheetId="2">'[1]2_入力'!$B$3</definedName>
    <definedName name="大会名">'2_入力'!$B$1</definedName>
    <definedName name="日" localSheetId="2">[2]入力!$B$6</definedName>
    <definedName name="日付">'2_入力'!$B$4</definedName>
    <definedName name="年" localSheetId="2">[2]入力!$B$4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FH6" i="14" l="1"/>
  <c r="FG6" i="14"/>
  <c r="EZ6" i="14"/>
  <c r="FA6" i="14"/>
  <c r="Q6" i="14"/>
  <c r="P6" i="14"/>
  <c r="C6" i="14"/>
  <c r="T17" i="14" l="1"/>
  <c r="U27" i="14"/>
  <c r="T27" i="14"/>
  <c r="S27" i="14"/>
  <c r="U26" i="14"/>
  <c r="T26" i="14"/>
  <c r="S26" i="14"/>
  <c r="U25" i="14"/>
  <c r="T25" i="14"/>
  <c r="S25" i="14"/>
  <c r="U24" i="14"/>
  <c r="T24" i="14"/>
  <c r="S24" i="14"/>
  <c r="U23" i="14"/>
  <c r="T23" i="14"/>
  <c r="S23" i="14"/>
  <c r="U22" i="14"/>
  <c r="T22" i="14"/>
  <c r="S22" i="14"/>
  <c r="U21" i="14"/>
  <c r="T21" i="14"/>
  <c r="S21" i="14"/>
  <c r="U20" i="14"/>
  <c r="T20" i="14"/>
  <c r="S20" i="14"/>
  <c r="U19" i="14"/>
  <c r="T19" i="14"/>
  <c r="S19" i="14"/>
  <c r="U18" i="14"/>
  <c r="T18" i="14"/>
  <c r="S18" i="14"/>
  <c r="U17" i="14"/>
  <c r="S17" i="14"/>
  <c r="U16" i="14"/>
  <c r="T16" i="14"/>
  <c r="S16" i="14"/>
  <c r="U15" i="14"/>
  <c r="T15" i="14"/>
  <c r="S15" i="14"/>
  <c r="U14" i="14"/>
  <c r="T14" i="14"/>
  <c r="S14" i="14"/>
  <c r="U13" i="14"/>
  <c r="T13" i="14"/>
  <c r="S13" i="14"/>
  <c r="U12" i="14"/>
  <c r="T12" i="14"/>
  <c r="S12" i="14"/>
  <c r="U11" i="14"/>
  <c r="T11" i="14"/>
  <c r="S11" i="14"/>
  <c r="U10" i="14"/>
  <c r="T10" i="14"/>
  <c r="S10" i="14"/>
  <c r="U9" i="14"/>
  <c r="T9" i="14"/>
  <c r="S9" i="14"/>
  <c r="U8" i="14"/>
  <c r="T8" i="14"/>
  <c r="S8" i="14"/>
  <c r="BN6" i="14" l="1"/>
  <c r="GJ6" i="14" l="1"/>
  <c r="AA2" i="13" l="1"/>
  <c r="JT27" i="14" l="1"/>
  <c r="JS27" i="14"/>
  <c r="JR27" i="14"/>
  <c r="JT26" i="14"/>
  <c r="JS26" i="14"/>
  <c r="JR26" i="14"/>
  <c r="JT25" i="14"/>
  <c r="JS25" i="14"/>
  <c r="JR25" i="14"/>
  <c r="JT24" i="14"/>
  <c r="JS24" i="14"/>
  <c r="JR24" i="14"/>
  <c r="JT23" i="14"/>
  <c r="JS23" i="14"/>
  <c r="JR23" i="14"/>
  <c r="JT22" i="14"/>
  <c r="JS22" i="14"/>
  <c r="JR22" i="14"/>
  <c r="JT21" i="14"/>
  <c r="JS21" i="14"/>
  <c r="JR21" i="14"/>
  <c r="JT20" i="14"/>
  <c r="JS20" i="14"/>
  <c r="JR20" i="14"/>
  <c r="JT19" i="14"/>
  <c r="JS19" i="14"/>
  <c r="JR19" i="14"/>
  <c r="JT18" i="14"/>
  <c r="JS18" i="14"/>
  <c r="JR18" i="14"/>
  <c r="JT17" i="14"/>
  <c r="JS17" i="14"/>
  <c r="JR17" i="14"/>
  <c r="JT16" i="14"/>
  <c r="JS16" i="14"/>
  <c r="JR16" i="14"/>
  <c r="JT15" i="14"/>
  <c r="JS15" i="14"/>
  <c r="JR15" i="14"/>
  <c r="JT14" i="14"/>
  <c r="JS14" i="14"/>
  <c r="JR14" i="14"/>
  <c r="JT13" i="14"/>
  <c r="JS13" i="14"/>
  <c r="JR13" i="14"/>
  <c r="JT12" i="14"/>
  <c r="JS12" i="14"/>
  <c r="JR12" i="14"/>
  <c r="JT11" i="14"/>
  <c r="JS11" i="14"/>
  <c r="JR11" i="14"/>
  <c r="JT10" i="14"/>
  <c r="JS10" i="14"/>
  <c r="JR10" i="14"/>
  <c r="JT9" i="14"/>
  <c r="JS9" i="14"/>
  <c r="JR9" i="14"/>
  <c r="JT8" i="14"/>
  <c r="JS8" i="14"/>
  <c r="JR8" i="14"/>
  <c r="JT6" i="14"/>
  <c r="JS6" i="14"/>
  <c r="JR6" i="14"/>
  <c r="JQ6" i="14"/>
  <c r="JP6" i="14"/>
  <c r="JO6" i="14"/>
  <c r="N3" i="20" l="1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" i="20"/>
  <c r="M3" i="20"/>
  <c r="M4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" i="20"/>
  <c r="D6" i="16" s="1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" i="20"/>
  <c r="I3" i="20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" i="20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" i="20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" i="20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" i="20"/>
  <c r="Z23" i="14"/>
  <c r="Z24" i="14"/>
  <c r="Z25" i="14"/>
  <c r="JM27" i="14" l="1"/>
  <c r="JL27" i="14"/>
  <c r="JK27" i="14"/>
  <c r="JM26" i="14"/>
  <c r="JL26" i="14"/>
  <c r="JK26" i="14"/>
  <c r="JM25" i="14"/>
  <c r="JL25" i="14"/>
  <c r="JK25" i="14"/>
  <c r="JM24" i="14"/>
  <c r="JL24" i="14"/>
  <c r="JK24" i="14"/>
  <c r="JM23" i="14"/>
  <c r="JL23" i="14"/>
  <c r="JK23" i="14"/>
  <c r="JM22" i="14"/>
  <c r="JL22" i="14"/>
  <c r="JK22" i="14"/>
  <c r="JM21" i="14"/>
  <c r="JL21" i="14"/>
  <c r="JK21" i="14"/>
  <c r="JM20" i="14"/>
  <c r="JL20" i="14"/>
  <c r="JK20" i="14"/>
  <c r="JM19" i="14"/>
  <c r="JL19" i="14"/>
  <c r="JK19" i="14"/>
  <c r="JM18" i="14"/>
  <c r="JL18" i="14"/>
  <c r="JK18" i="14"/>
  <c r="JM17" i="14"/>
  <c r="JL17" i="14"/>
  <c r="JK17" i="14"/>
  <c r="JM16" i="14"/>
  <c r="JL16" i="14"/>
  <c r="JK16" i="14"/>
  <c r="JM15" i="14"/>
  <c r="JL15" i="14"/>
  <c r="JK15" i="14"/>
  <c r="JM14" i="14"/>
  <c r="JL14" i="14"/>
  <c r="JK14" i="14"/>
  <c r="JM13" i="14"/>
  <c r="JL13" i="14"/>
  <c r="JK13" i="14"/>
  <c r="JM12" i="14"/>
  <c r="JL12" i="14"/>
  <c r="JK12" i="14"/>
  <c r="JM11" i="14"/>
  <c r="JL11" i="14"/>
  <c r="JK11" i="14"/>
  <c r="JM10" i="14"/>
  <c r="JL10" i="14"/>
  <c r="JK10" i="14"/>
  <c r="JM9" i="14"/>
  <c r="JL9" i="14"/>
  <c r="JK9" i="14"/>
  <c r="JM8" i="14"/>
  <c r="JL8" i="14"/>
  <c r="JK8" i="14"/>
  <c r="JM6" i="14"/>
  <c r="JL6" i="14"/>
  <c r="JK6" i="14"/>
  <c r="JF27" i="14"/>
  <c r="JE27" i="14"/>
  <c r="JD27" i="14"/>
  <c r="JF26" i="14"/>
  <c r="JE26" i="14"/>
  <c r="JD26" i="14"/>
  <c r="JF25" i="14"/>
  <c r="JE25" i="14"/>
  <c r="JD25" i="14"/>
  <c r="JF24" i="14"/>
  <c r="JE24" i="14"/>
  <c r="JD24" i="14"/>
  <c r="JF23" i="14"/>
  <c r="JE23" i="14"/>
  <c r="JD23" i="14"/>
  <c r="JF22" i="14"/>
  <c r="JE22" i="14"/>
  <c r="JD22" i="14"/>
  <c r="JF21" i="14"/>
  <c r="JE21" i="14"/>
  <c r="JD21" i="14"/>
  <c r="JF20" i="14"/>
  <c r="JE20" i="14"/>
  <c r="JD20" i="14"/>
  <c r="JF19" i="14"/>
  <c r="JE19" i="14"/>
  <c r="JD19" i="14"/>
  <c r="JF18" i="14"/>
  <c r="JE18" i="14"/>
  <c r="JD18" i="14"/>
  <c r="JF17" i="14"/>
  <c r="JE17" i="14"/>
  <c r="JD17" i="14"/>
  <c r="JF16" i="14"/>
  <c r="JE16" i="14"/>
  <c r="JD16" i="14"/>
  <c r="JF15" i="14"/>
  <c r="JE15" i="14"/>
  <c r="JD15" i="14"/>
  <c r="JF14" i="14"/>
  <c r="JE14" i="14"/>
  <c r="JD14" i="14"/>
  <c r="JF13" i="14"/>
  <c r="JE13" i="14"/>
  <c r="JD13" i="14"/>
  <c r="JF12" i="14"/>
  <c r="JE12" i="14"/>
  <c r="JD12" i="14"/>
  <c r="JF11" i="14"/>
  <c r="JE11" i="14"/>
  <c r="JD11" i="14"/>
  <c r="JF10" i="14"/>
  <c r="JE10" i="14"/>
  <c r="JD10" i="14"/>
  <c r="JF9" i="14"/>
  <c r="JE9" i="14"/>
  <c r="JD9" i="14"/>
  <c r="JF8" i="14"/>
  <c r="JE8" i="14"/>
  <c r="JD8" i="14"/>
  <c r="JF6" i="14"/>
  <c r="JE6" i="14"/>
  <c r="JD6" i="14"/>
  <c r="IY27" i="14"/>
  <c r="IX27" i="14"/>
  <c r="IW27" i="14"/>
  <c r="IY26" i="14"/>
  <c r="IX26" i="14"/>
  <c r="IW26" i="14"/>
  <c r="IY25" i="14"/>
  <c r="IX25" i="14"/>
  <c r="IW25" i="14"/>
  <c r="IY24" i="14"/>
  <c r="IX24" i="14"/>
  <c r="IW24" i="14"/>
  <c r="IY23" i="14"/>
  <c r="IX23" i="14"/>
  <c r="IW23" i="14"/>
  <c r="IY22" i="14"/>
  <c r="IX22" i="14"/>
  <c r="IW22" i="14"/>
  <c r="IY21" i="14"/>
  <c r="IX21" i="14"/>
  <c r="IW21" i="14"/>
  <c r="IY20" i="14"/>
  <c r="IX20" i="14"/>
  <c r="IW20" i="14"/>
  <c r="IY19" i="14"/>
  <c r="IX19" i="14"/>
  <c r="IW19" i="14"/>
  <c r="IY18" i="14"/>
  <c r="IX18" i="14"/>
  <c r="IW18" i="14"/>
  <c r="IY17" i="14"/>
  <c r="IX17" i="14"/>
  <c r="IW17" i="14"/>
  <c r="IY16" i="14"/>
  <c r="IX16" i="14"/>
  <c r="IW16" i="14"/>
  <c r="IY15" i="14"/>
  <c r="IX15" i="14"/>
  <c r="IW15" i="14"/>
  <c r="IY14" i="14"/>
  <c r="IX14" i="14"/>
  <c r="IW14" i="14"/>
  <c r="IY13" i="14"/>
  <c r="IX13" i="14"/>
  <c r="IW13" i="14"/>
  <c r="IY12" i="14"/>
  <c r="IX12" i="14"/>
  <c r="IW12" i="14"/>
  <c r="IY11" i="14"/>
  <c r="IX11" i="14"/>
  <c r="IW11" i="14"/>
  <c r="IY10" i="14"/>
  <c r="IX10" i="14"/>
  <c r="IW10" i="14"/>
  <c r="IY9" i="14"/>
  <c r="IX9" i="14"/>
  <c r="IW9" i="14"/>
  <c r="IY8" i="14"/>
  <c r="IX8" i="14"/>
  <c r="IW8" i="14"/>
  <c r="IY6" i="14"/>
  <c r="IX6" i="14"/>
  <c r="IW6" i="14"/>
  <c r="IR27" i="14"/>
  <c r="IQ27" i="14"/>
  <c r="IP27" i="14"/>
  <c r="IR26" i="14"/>
  <c r="IQ26" i="14"/>
  <c r="IP26" i="14"/>
  <c r="IR25" i="14"/>
  <c r="IQ25" i="14"/>
  <c r="IP25" i="14"/>
  <c r="IR24" i="14"/>
  <c r="IQ24" i="14"/>
  <c r="IP24" i="14"/>
  <c r="IR23" i="14"/>
  <c r="IQ23" i="14"/>
  <c r="IP23" i="14"/>
  <c r="IR22" i="14"/>
  <c r="IQ22" i="14"/>
  <c r="IP22" i="14"/>
  <c r="IR21" i="14"/>
  <c r="IQ21" i="14"/>
  <c r="IP21" i="14"/>
  <c r="IR20" i="14"/>
  <c r="IQ20" i="14"/>
  <c r="IP20" i="14"/>
  <c r="IR19" i="14"/>
  <c r="IQ19" i="14"/>
  <c r="IP19" i="14"/>
  <c r="IR18" i="14"/>
  <c r="IQ18" i="14"/>
  <c r="IP18" i="14"/>
  <c r="IR17" i="14"/>
  <c r="IQ17" i="14"/>
  <c r="IP17" i="14"/>
  <c r="IR16" i="14"/>
  <c r="IQ16" i="14"/>
  <c r="IP16" i="14"/>
  <c r="IR15" i="14"/>
  <c r="IQ15" i="14"/>
  <c r="IP15" i="14"/>
  <c r="IR14" i="14"/>
  <c r="IQ14" i="14"/>
  <c r="IP14" i="14"/>
  <c r="IR13" i="14"/>
  <c r="IQ13" i="14"/>
  <c r="IP13" i="14"/>
  <c r="IR12" i="14"/>
  <c r="IQ12" i="14"/>
  <c r="IP12" i="14"/>
  <c r="IR11" i="14"/>
  <c r="IQ11" i="14"/>
  <c r="IP11" i="14"/>
  <c r="IR10" i="14"/>
  <c r="IQ10" i="14"/>
  <c r="IP10" i="14"/>
  <c r="IR9" i="14"/>
  <c r="IQ9" i="14"/>
  <c r="IP9" i="14"/>
  <c r="IR8" i="14"/>
  <c r="IQ8" i="14"/>
  <c r="IP8" i="14"/>
  <c r="IR6" i="14"/>
  <c r="IQ6" i="14"/>
  <c r="IP6" i="14"/>
  <c r="IK27" i="14"/>
  <c r="IJ27" i="14"/>
  <c r="II27" i="14"/>
  <c r="IK26" i="14"/>
  <c r="IJ26" i="14"/>
  <c r="II26" i="14"/>
  <c r="IK25" i="14"/>
  <c r="IJ25" i="14"/>
  <c r="II25" i="14"/>
  <c r="IK24" i="14"/>
  <c r="IJ24" i="14"/>
  <c r="II24" i="14"/>
  <c r="IK23" i="14"/>
  <c r="IJ23" i="14"/>
  <c r="II23" i="14"/>
  <c r="IK22" i="14"/>
  <c r="IJ22" i="14"/>
  <c r="II22" i="14"/>
  <c r="IK21" i="14"/>
  <c r="IJ21" i="14"/>
  <c r="II21" i="14"/>
  <c r="IK20" i="14"/>
  <c r="IJ20" i="14"/>
  <c r="II20" i="14"/>
  <c r="IK19" i="14"/>
  <c r="IJ19" i="14"/>
  <c r="II19" i="14"/>
  <c r="IK18" i="14"/>
  <c r="IJ18" i="14"/>
  <c r="II18" i="14"/>
  <c r="IK17" i="14"/>
  <c r="IJ17" i="14"/>
  <c r="II17" i="14"/>
  <c r="IK16" i="14"/>
  <c r="IJ16" i="14"/>
  <c r="II16" i="14"/>
  <c r="IK15" i="14"/>
  <c r="IJ15" i="14"/>
  <c r="II15" i="14"/>
  <c r="IK14" i="14"/>
  <c r="IJ14" i="14"/>
  <c r="II14" i="14"/>
  <c r="IK13" i="14"/>
  <c r="IJ13" i="14"/>
  <c r="II13" i="14"/>
  <c r="IK12" i="14"/>
  <c r="IJ12" i="14"/>
  <c r="II12" i="14"/>
  <c r="IK11" i="14"/>
  <c r="IJ11" i="14"/>
  <c r="II11" i="14"/>
  <c r="IK10" i="14"/>
  <c r="IJ10" i="14"/>
  <c r="II10" i="14"/>
  <c r="IK9" i="14"/>
  <c r="IJ9" i="14"/>
  <c r="II9" i="14"/>
  <c r="IK8" i="14"/>
  <c r="IJ8" i="14"/>
  <c r="II8" i="14"/>
  <c r="IK6" i="14"/>
  <c r="IJ6" i="14"/>
  <c r="II6" i="14"/>
  <c r="ID27" i="14"/>
  <c r="IC27" i="14"/>
  <c r="IB27" i="14"/>
  <c r="ID26" i="14"/>
  <c r="IC26" i="14"/>
  <c r="IB26" i="14"/>
  <c r="ID25" i="14"/>
  <c r="IC25" i="14"/>
  <c r="IB25" i="14"/>
  <c r="ID24" i="14"/>
  <c r="IC24" i="14"/>
  <c r="IB24" i="14"/>
  <c r="ID23" i="14"/>
  <c r="IC23" i="14"/>
  <c r="IB23" i="14"/>
  <c r="ID22" i="14"/>
  <c r="IC22" i="14"/>
  <c r="IB22" i="14"/>
  <c r="ID21" i="14"/>
  <c r="IC21" i="14"/>
  <c r="IB21" i="14"/>
  <c r="ID20" i="14"/>
  <c r="IC20" i="14"/>
  <c r="IB20" i="14"/>
  <c r="ID19" i="14"/>
  <c r="IC19" i="14"/>
  <c r="IB19" i="14"/>
  <c r="ID18" i="14"/>
  <c r="IC18" i="14"/>
  <c r="IB18" i="14"/>
  <c r="ID17" i="14"/>
  <c r="IC17" i="14"/>
  <c r="IB17" i="14"/>
  <c r="ID16" i="14"/>
  <c r="IC16" i="14"/>
  <c r="IB16" i="14"/>
  <c r="ID15" i="14"/>
  <c r="IC15" i="14"/>
  <c r="IB15" i="14"/>
  <c r="ID14" i="14"/>
  <c r="IC14" i="14"/>
  <c r="IB14" i="14"/>
  <c r="ID13" i="14"/>
  <c r="IC13" i="14"/>
  <c r="IB13" i="14"/>
  <c r="ID12" i="14"/>
  <c r="IC12" i="14"/>
  <c r="IB12" i="14"/>
  <c r="ID11" i="14"/>
  <c r="IC11" i="14"/>
  <c r="IB11" i="14"/>
  <c r="ID10" i="14"/>
  <c r="IC10" i="14"/>
  <c r="IB10" i="14"/>
  <c r="ID9" i="14"/>
  <c r="IC9" i="14"/>
  <c r="IB9" i="14"/>
  <c r="ID8" i="14"/>
  <c r="IC8" i="14"/>
  <c r="IB8" i="14"/>
  <c r="ID6" i="14"/>
  <c r="IC6" i="14"/>
  <c r="IB6" i="14"/>
  <c r="HW27" i="14"/>
  <c r="HV27" i="14"/>
  <c r="HU27" i="14"/>
  <c r="HW26" i="14"/>
  <c r="HV26" i="14"/>
  <c r="HU26" i="14"/>
  <c r="HW25" i="14"/>
  <c r="HV25" i="14"/>
  <c r="HU25" i="14"/>
  <c r="HW24" i="14"/>
  <c r="HV24" i="14"/>
  <c r="HU24" i="14"/>
  <c r="HW23" i="14"/>
  <c r="HV23" i="14"/>
  <c r="HU23" i="14"/>
  <c r="HW22" i="14"/>
  <c r="HV22" i="14"/>
  <c r="HU22" i="14"/>
  <c r="HW21" i="14"/>
  <c r="HV21" i="14"/>
  <c r="HU21" i="14"/>
  <c r="HW20" i="14"/>
  <c r="HV20" i="14"/>
  <c r="HU20" i="14"/>
  <c r="HW19" i="14"/>
  <c r="HV19" i="14"/>
  <c r="HU19" i="14"/>
  <c r="HW18" i="14"/>
  <c r="HV18" i="14"/>
  <c r="HU18" i="14"/>
  <c r="HW17" i="14"/>
  <c r="HV17" i="14"/>
  <c r="HU17" i="14"/>
  <c r="HW16" i="14"/>
  <c r="HV16" i="14"/>
  <c r="HU16" i="14"/>
  <c r="HW15" i="14"/>
  <c r="HV15" i="14"/>
  <c r="HU15" i="14"/>
  <c r="HW14" i="14"/>
  <c r="HV14" i="14"/>
  <c r="HU14" i="14"/>
  <c r="HW13" i="14"/>
  <c r="HV13" i="14"/>
  <c r="HU13" i="14"/>
  <c r="HW12" i="14"/>
  <c r="HV12" i="14"/>
  <c r="HU12" i="14"/>
  <c r="HW11" i="14"/>
  <c r="HV11" i="14"/>
  <c r="HU11" i="14"/>
  <c r="HW10" i="14"/>
  <c r="HV10" i="14"/>
  <c r="HU10" i="14"/>
  <c r="HW9" i="14"/>
  <c r="HV9" i="14"/>
  <c r="HU9" i="14"/>
  <c r="HW8" i="14"/>
  <c r="HV8" i="14"/>
  <c r="HU8" i="14"/>
  <c r="HW6" i="14"/>
  <c r="HV6" i="14"/>
  <c r="HU6" i="14"/>
  <c r="HP27" i="14"/>
  <c r="HO27" i="14"/>
  <c r="HN27" i="14"/>
  <c r="HP26" i="14"/>
  <c r="HO26" i="14"/>
  <c r="HN26" i="14"/>
  <c r="HP25" i="14"/>
  <c r="HO25" i="14"/>
  <c r="HN25" i="14"/>
  <c r="HP24" i="14"/>
  <c r="HO24" i="14"/>
  <c r="HN24" i="14"/>
  <c r="HP23" i="14"/>
  <c r="HO23" i="14"/>
  <c r="HN23" i="14"/>
  <c r="HP22" i="14"/>
  <c r="HO22" i="14"/>
  <c r="HN22" i="14"/>
  <c r="HP21" i="14"/>
  <c r="HO21" i="14"/>
  <c r="HN21" i="14"/>
  <c r="HP20" i="14"/>
  <c r="HO20" i="14"/>
  <c r="HN20" i="14"/>
  <c r="HP19" i="14"/>
  <c r="HO19" i="14"/>
  <c r="HN19" i="14"/>
  <c r="HP18" i="14"/>
  <c r="HO18" i="14"/>
  <c r="HN18" i="14"/>
  <c r="HP17" i="14"/>
  <c r="HO17" i="14"/>
  <c r="HN17" i="14"/>
  <c r="HP16" i="14"/>
  <c r="HO16" i="14"/>
  <c r="HN16" i="14"/>
  <c r="HP15" i="14"/>
  <c r="HO15" i="14"/>
  <c r="HN15" i="14"/>
  <c r="HP14" i="14"/>
  <c r="HO14" i="14"/>
  <c r="HN14" i="14"/>
  <c r="HP13" i="14"/>
  <c r="HO13" i="14"/>
  <c r="HN13" i="14"/>
  <c r="HP12" i="14"/>
  <c r="HO12" i="14"/>
  <c r="HN12" i="14"/>
  <c r="HP11" i="14"/>
  <c r="HO11" i="14"/>
  <c r="HN11" i="14"/>
  <c r="HP10" i="14"/>
  <c r="HO10" i="14"/>
  <c r="HN10" i="14"/>
  <c r="HP9" i="14"/>
  <c r="HO9" i="14"/>
  <c r="HN9" i="14"/>
  <c r="HP8" i="14"/>
  <c r="HO8" i="14"/>
  <c r="HN8" i="14"/>
  <c r="HP6" i="14"/>
  <c r="HO6" i="14"/>
  <c r="HN6" i="14"/>
  <c r="HI27" i="14"/>
  <c r="HH27" i="14"/>
  <c r="HG27" i="14"/>
  <c r="HI26" i="14"/>
  <c r="HH26" i="14"/>
  <c r="HG26" i="14"/>
  <c r="HI25" i="14"/>
  <c r="HH25" i="14"/>
  <c r="HG25" i="14"/>
  <c r="HI24" i="14"/>
  <c r="HH24" i="14"/>
  <c r="HG24" i="14"/>
  <c r="HI23" i="14"/>
  <c r="HH23" i="14"/>
  <c r="HG23" i="14"/>
  <c r="HI22" i="14"/>
  <c r="HH22" i="14"/>
  <c r="HG22" i="14"/>
  <c r="HI21" i="14"/>
  <c r="HH21" i="14"/>
  <c r="HG21" i="14"/>
  <c r="HI20" i="14"/>
  <c r="HH20" i="14"/>
  <c r="HG20" i="14"/>
  <c r="HI19" i="14"/>
  <c r="HH19" i="14"/>
  <c r="HG19" i="14"/>
  <c r="HI18" i="14"/>
  <c r="HH18" i="14"/>
  <c r="HG18" i="14"/>
  <c r="HI17" i="14"/>
  <c r="HH17" i="14"/>
  <c r="HG17" i="14"/>
  <c r="HI16" i="14"/>
  <c r="HH16" i="14"/>
  <c r="HG16" i="14"/>
  <c r="HI15" i="14"/>
  <c r="HH15" i="14"/>
  <c r="HG15" i="14"/>
  <c r="HI14" i="14"/>
  <c r="HH14" i="14"/>
  <c r="HG14" i="14"/>
  <c r="HI13" i="14"/>
  <c r="HH13" i="14"/>
  <c r="HG13" i="14"/>
  <c r="HI12" i="14"/>
  <c r="HH12" i="14"/>
  <c r="HG12" i="14"/>
  <c r="HI11" i="14"/>
  <c r="HH11" i="14"/>
  <c r="HG11" i="14"/>
  <c r="HI10" i="14"/>
  <c r="HH10" i="14"/>
  <c r="HG10" i="14"/>
  <c r="HI9" i="14"/>
  <c r="HH9" i="14"/>
  <c r="HG9" i="14"/>
  <c r="HI8" i="14"/>
  <c r="HH8" i="14"/>
  <c r="HG8" i="14"/>
  <c r="HI6" i="14"/>
  <c r="HH6" i="14"/>
  <c r="HG6" i="14"/>
  <c r="HB27" i="14"/>
  <c r="HA27" i="14"/>
  <c r="GZ27" i="14"/>
  <c r="HB26" i="14"/>
  <c r="HA26" i="14"/>
  <c r="GZ26" i="14"/>
  <c r="HB25" i="14"/>
  <c r="HA25" i="14"/>
  <c r="GZ25" i="14"/>
  <c r="HB24" i="14"/>
  <c r="HA24" i="14"/>
  <c r="GZ24" i="14"/>
  <c r="HB23" i="14"/>
  <c r="HA23" i="14"/>
  <c r="GZ23" i="14"/>
  <c r="HB22" i="14"/>
  <c r="HA22" i="14"/>
  <c r="GZ22" i="14"/>
  <c r="HB21" i="14"/>
  <c r="HA21" i="14"/>
  <c r="GZ21" i="14"/>
  <c r="HB20" i="14"/>
  <c r="HA20" i="14"/>
  <c r="GZ20" i="14"/>
  <c r="HB19" i="14"/>
  <c r="HA19" i="14"/>
  <c r="GZ19" i="14"/>
  <c r="HB18" i="14"/>
  <c r="HA18" i="14"/>
  <c r="GZ18" i="14"/>
  <c r="HB17" i="14"/>
  <c r="HA17" i="14"/>
  <c r="GZ17" i="14"/>
  <c r="HB16" i="14"/>
  <c r="HA16" i="14"/>
  <c r="GZ16" i="14"/>
  <c r="HB15" i="14"/>
  <c r="HA15" i="14"/>
  <c r="GZ15" i="14"/>
  <c r="HB14" i="14"/>
  <c r="HA14" i="14"/>
  <c r="GZ14" i="14"/>
  <c r="HB13" i="14"/>
  <c r="HA13" i="14"/>
  <c r="GZ13" i="14"/>
  <c r="HB12" i="14"/>
  <c r="HA12" i="14"/>
  <c r="GZ12" i="14"/>
  <c r="HB11" i="14"/>
  <c r="HA11" i="14"/>
  <c r="GZ11" i="14"/>
  <c r="HB10" i="14"/>
  <c r="HA10" i="14"/>
  <c r="GZ10" i="14"/>
  <c r="HB9" i="14"/>
  <c r="HA9" i="14"/>
  <c r="GZ9" i="14"/>
  <c r="HB8" i="14"/>
  <c r="HA8" i="14"/>
  <c r="GZ8" i="14"/>
  <c r="HB6" i="14"/>
  <c r="HA6" i="14"/>
  <c r="GZ6" i="14"/>
  <c r="GU27" i="14"/>
  <c r="GT27" i="14"/>
  <c r="GS27" i="14"/>
  <c r="GU26" i="14"/>
  <c r="GT26" i="14"/>
  <c r="GS26" i="14"/>
  <c r="GU25" i="14"/>
  <c r="GT25" i="14"/>
  <c r="GS25" i="14"/>
  <c r="GU24" i="14"/>
  <c r="GT24" i="14"/>
  <c r="GS24" i="14"/>
  <c r="GU23" i="14"/>
  <c r="GT23" i="14"/>
  <c r="GS23" i="14"/>
  <c r="GU22" i="14"/>
  <c r="GT22" i="14"/>
  <c r="GS22" i="14"/>
  <c r="GU21" i="14"/>
  <c r="GT21" i="14"/>
  <c r="GS21" i="14"/>
  <c r="GU20" i="14"/>
  <c r="GT20" i="14"/>
  <c r="GS20" i="14"/>
  <c r="GU19" i="14"/>
  <c r="GT19" i="14"/>
  <c r="GS19" i="14"/>
  <c r="GU18" i="14"/>
  <c r="GT18" i="14"/>
  <c r="GS18" i="14"/>
  <c r="GU17" i="14"/>
  <c r="GT17" i="14"/>
  <c r="GS17" i="14"/>
  <c r="GU16" i="14"/>
  <c r="GT16" i="14"/>
  <c r="GS16" i="14"/>
  <c r="GU15" i="14"/>
  <c r="GT15" i="14"/>
  <c r="GS15" i="14"/>
  <c r="GU14" i="14"/>
  <c r="GT14" i="14"/>
  <c r="GS14" i="14"/>
  <c r="GU13" i="14"/>
  <c r="GT13" i="14"/>
  <c r="GS13" i="14"/>
  <c r="GU12" i="14"/>
  <c r="GT12" i="14"/>
  <c r="GS12" i="14"/>
  <c r="GU11" i="14"/>
  <c r="GT11" i="14"/>
  <c r="GS11" i="14"/>
  <c r="GU10" i="14"/>
  <c r="GT10" i="14"/>
  <c r="GS10" i="14"/>
  <c r="GU9" i="14"/>
  <c r="GT9" i="14"/>
  <c r="GS9" i="14"/>
  <c r="GU8" i="14"/>
  <c r="GT8" i="14"/>
  <c r="GS8" i="14"/>
  <c r="GU6" i="14"/>
  <c r="GT6" i="14"/>
  <c r="GS6" i="14"/>
  <c r="GN27" i="14"/>
  <c r="GM27" i="14"/>
  <c r="GL27" i="14"/>
  <c r="GN26" i="14"/>
  <c r="GM26" i="14"/>
  <c r="GL26" i="14"/>
  <c r="GN25" i="14"/>
  <c r="GM25" i="14"/>
  <c r="GL25" i="14"/>
  <c r="GN24" i="14"/>
  <c r="GM24" i="14"/>
  <c r="GL24" i="14"/>
  <c r="GN23" i="14"/>
  <c r="GM23" i="14"/>
  <c r="GL23" i="14"/>
  <c r="GN22" i="14"/>
  <c r="GM22" i="14"/>
  <c r="GL22" i="14"/>
  <c r="GN21" i="14"/>
  <c r="GM21" i="14"/>
  <c r="GL21" i="14"/>
  <c r="GN20" i="14"/>
  <c r="GM20" i="14"/>
  <c r="GL20" i="14"/>
  <c r="GN19" i="14"/>
  <c r="GM19" i="14"/>
  <c r="GL19" i="14"/>
  <c r="GN18" i="14"/>
  <c r="GM18" i="14"/>
  <c r="GL18" i="14"/>
  <c r="GN17" i="14"/>
  <c r="GM17" i="14"/>
  <c r="GL17" i="14"/>
  <c r="GN16" i="14"/>
  <c r="GM16" i="14"/>
  <c r="GL16" i="14"/>
  <c r="GN15" i="14"/>
  <c r="GM15" i="14"/>
  <c r="GL15" i="14"/>
  <c r="GN14" i="14"/>
  <c r="GM14" i="14"/>
  <c r="GL14" i="14"/>
  <c r="GN13" i="14"/>
  <c r="GM13" i="14"/>
  <c r="GL13" i="14"/>
  <c r="GN12" i="14"/>
  <c r="GM12" i="14"/>
  <c r="GL12" i="14"/>
  <c r="GN11" i="14"/>
  <c r="GM11" i="14"/>
  <c r="GL11" i="14"/>
  <c r="GN10" i="14"/>
  <c r="GM10" i="14"/>
  <c r="GL10" i="14"/>
  <c r="GN9" i="14"/>
  <c r="GM9" i="14"/>
  <c r="GL9" i="14"/>
  <c r="GN8" i="14"/>
  <c r="GM8" i="14"/>
  <c r="GL8" i="14"/>
  <c r="GN6" i="14"/>
  <c r="GM6" i="14"/>
  <c r="GL6" i="14"/>
  <c r="GG27" i="14"/>
  <c r="GF27" i="14"/>
  <c r="GE27" i="14"/>
  <c r="GG26" i="14"/>
  <c r="GF26" i="14"/>
  <c r="GE26" i="14"/>
  <c r="GG25" i="14"/>
  <c r="GF25" i="14"/>
  <c r="GE25" i="14"/>
  <c r="GG24" i="14"/>
  <c r="GF24" i="14"/>
  <c r="GE24" i="14"/>
  <c r="GG23" i="14"/>
  <c r="GF23" i="14"/>
  <c r="GE23" i="14"/>
  <c r="GG22" i="14"/>
  <c r="GF22" i="14"/>
  <c r="GE22" i="14"/>
  <c r="GG21" i="14"/>
  <c r="GF21" i="14"/>
  <c r="GE21" i="14"/>
  <c r="GG20" i="14"/>
  <c r="GF20" i="14"/>
  <c r="GE20" i="14"/>
  <c r="GG19" i="14"/>
  <c r="GF19" i="14"/>
  <c r="GE19" i="14"/>
  <c r="GG18" i="14"/>
  <c r="GF18" i="14"/>
  <c r="GE18" i="14"/>
  <c r="GG17" i="14"/>
  <c r="GF17" i="14"/>
  <c r="GE17" i="14"/>
  <c r="GG16" i="14"/>
  <c r="GF16" i="14"/>
  <c r="GE16" i="14"/>
  <c r="GG15" i="14"/>
  <c r="GF15" i="14"/>
  <c r="GE15" i="14"/>
  <c r="GG14" i="14"/>
  <c r="GF14" i="14"/>
  <c r="GE14" i="14"/>
  <c r="GG13" i="14"/>
  <c r="GF13" i="14"/>
  <c r="GE13" i="14"/>
  <c r="GG12" i="14"/>
  <c r="GF12" i="14"/>
  <c r="GE12" i="14"/>
  <c r="GG11" i="14"/>
  <c r="GF11" i="14"/>
  <c r="GE11" i="14"/>
  <c r="GG10" i="14"/>
  <c r="GF10" i="14"/>
  <c r="GE10" i="14"/>
  <c r="GG9" i="14"/>
  <c r="GF9" i="14"/>
  <c r="GE9" i="14"/>
  <c r="GG8" i="14"/>
  <c r="GF8" i="14"/>
  <c r="GE8" i="14"/>
  <c r="GG6" i="14"/>
  <c r="GF6" i="14"/>
  <c r="GE6" i="14"/>
  <c r="FZ27" i="14"/>
  <c r="FY27" i="14"/>
  <c r="FX27" i="14"/>
  <c r="FZ26" i="14"/>
  <c r="FY26" i="14"/>
  <c r="FX26" i="14"/>
  <c r="FZ25" i="14"/>
  <c r="FY25" i="14"/>
  <c r="FX25" i="14"/>
  <c r="FZ24" i="14"/>
  <c r="FY24" i="14"/>
  <c r="FX24" i="14"/>
  <c r="FZ23" i="14"/>
  <c r="FY23" i="14"/>
  <c r="FX23" i="14"/>
  <c r="FZ22" i="14"/>
  <c r="FY22" i="14"/>
  <c r="FX22" i="14"/>
  <c r="FZ21" i="14"/>
  <c r="FY21" i="14"/>
  <c r="FX21" i="14"/>
  <c r="FZ20" i="14"/>
  <c r="FY20" i="14"/>
  <c r="FX20" i="14"/>
  <c r="FZ19" i="14"/>
  <c r="FY19" i="14"/>
  <c r="FX19" i="14"/>
  <c r="FZ18" i="14"/>
  <c r="FY18" i="14"/>
  <c r="FX18" i="14"/>
  <c r="FZ17" i="14"/>
  <c r="FY17" i="14"/>
  <c r="FX17" i="14"/>
  <c r="FZ16" i="14"/>
  <c r="FY16" i="14"/>
  <c r="FX16" i="14"/>
  <c r="FZ15" i="14"/>
  <c r="FY15" i="14"/>
  <c r="FX15" i="14"/>
  <c r="FZ14" i="14"/>
  <c r="FY14" i="14"/>
  <c r="FX14" i="14"/>
  <c r="FZ13" i="14"/>
  <c r="FY13" i="14"/>
  <c r="FX13" i="14"/>
  <c r="FZ12" i="14"/>
  <c r="FY12" i="14"/>
  <c r="FX12" i="14"/>
  <c r="FZ11" i="14"/>
  <c r="FY11" i="14"/>
  <c r="FX11" i="14"/>
  <c r="FZ10" i="14"/>
  <c r="FY10" i="14"/>
  <c r="FX10" i="14"/>
  <c r="FZ9" i="14"/>
  <c r="FY9" i="14"/>
  <c r="FX9" i="14"/>
  <c r="FZ8" i="14"/>
  <c r="FY8" i="14"/>
  <c r="FX8" i="14"/>
  <c r="FZ6" i="14"/>
  <c r="FY6" i="14"/>
  <c r="FX6" i="14"/>
  <c r="FS27" i="14"/>
  <c r="FR27" i="14"/>
  <c r="FQ27" i="14"/>
  <c r="FS26" i="14"/>
  <c r="FR26" i="14"/>
  <c r="FQ26" i="14"/>
  <c r="FS25" i="14"/>
  <c r="FR25" i="14"/>
  <c r="FQ25" i="14"/>
  <c r="FS24" i="14"/>
  <c r="FR24" i="14"/>
  <c r="FQ24" i="14"/>
  <c r="FS23" i="14"/>
  <c r="FR23" i="14"/>
  <c r="FQ23" i="14"/>
  <c r="FS22" i="14"/>
  <c r="FR22" i="14"/>
  <c r="FQ22" i="14"/>
  <c r="FS21" i="14"/>
  <c r="FR21" i="14"/>
  <c r="FQ21" i="14"/>
  <c r="FS20" i="14"/>
  <c r="FR20" i="14"/>
  <c r="FQ20" i="14"/>
  <c r="FS19" i="14"/>
  <c r="FR19" i="14"/>
  <c r="FQ19" i="14"/>
  <c r="FS18" i="14"/>
  <c r="FR18" i="14"/>
  <c r="FQ18" i="14"/>
  <c r="FS17" i="14"/>
  <c r="FR17" i="14"/>
  <c r="FQ17" i="14"/>
  <c r="FS16" i="14"/>
  <c r="FR16" i="14"/>
  <c r="FQ16" i="14"/>
  <c r="FS15" i="14"/>
  <c r="FR15" i="14"/>
  <c r="FQ15" i="14"/>
  <c r="FS14" i="14"/>
  <c r="FR14" i="14"/>
  <c r="FQ14" i="14"/>
  <c r="FS13" i="14"/>
  <c r="FR13" i="14"/>
  <c r="FQ13" i="14"/>
  <c r="FS12" i="14"/>
  <c r="FR12" i="14"/>
  <c r="FQ12" i="14"/>
  <c r="FS11" i="14"/>
  <c r="FR11" i="14"/>
  <c r="FQ11" i="14"/>
  <c r="FS10" i="14"/>
  <c r="FR10" i="14"/>
  <c r="FQ10" i="14"/>
  <c r="FS9" i="14"/>
  <c r="FR9" i="14"/>
  <c r="FQ9" i="14"/>
  <c r="FS8" i="14"/>
  <c r="FR8" i="14"/>
  <c r="FQ8" i="14"/>
  <c r="FS6" i="14"/>
  <c r="FR6" i="14"/>
  <c r="FQ6" i="14"/>
  <c r="FL27" i="14"/>
  <c r="FK27" i="14"/>
  <c r="FJ27" i="14"/>
  <c r="FL26" i="14"/>
  <c r="FK26" i="14"/>
  <c r="FJ26" i="14"/>
  <c r="FL25" i="14"/>
  <c r="FK25" i="14"/>
  <c r="FJ25" i="14"/>
  <c r="FL24" i="14"/>
  <c r="FK24" i="14"/>
  <c r="FJ24" i="14"/>
  <c r="FL23" i="14"/>
  <c r="FK23" i="14"/>
  <c r="FJ23" i="14"/>
  <c r="FL22" i="14"/>
  <c r="FK22" i="14"/>
  <c r="FJ22" i="14"/>
  <c r="FL21" i="14"/>
  <c r="FK21" i="14"/>
  <c r="FJ21" i="14"/>
  <c r="FL20" i="14"/>
  <c r="FK20" i="14"/>
  <c r="FJ20" i="14"/>
  <c r="FL19" i="14"/>
  <c r="FK19" i="14"/>
  <c r="FJ19" i="14"/>
  <c r="FL18" i="14"/>
  <c r="FK18" i="14"/>
  <c r="FJ18" i="14"/>
  <c r="FL17" i="14"/>
  <c r="FK17" i="14"/>
  <c r="FJ17" i="14"/>
  <c r="FL16" i="14"/>
  <c r="FK16" i="14"/>
  <c r="FJ16" i="14"/>
  <c r="FL15" i="14"/>
  <c r="FK15" i="14"/>
  <c r="FJ15" i="14"/>
  <c r="FL14" i="14"/>
  <c r="FK14" i="14"/>
  <c r="FJ14" i="14"/>
  <c r="FL13" i="14"/>
  <c r="FK13" i="14"/>
  <c r="FJ13" i="14"/>
  <c r="FL12" i="14"/>
  <c r="FK12" i="14"/>
  <c r="FJ12" i="14"/>
  <c r="FL11" i="14"/>
  <c r="FK11" i="14"/>
  <c r="FJ11" i="14"/>
  <c r="FL10" i="14"/>
  <c r="FK10" i="14"/>
  <c r="FJ10" i="14"/>
  <c r="FL9" i="14"/>
  <c r="FK9" i="14"/>
  <c r="FJ9" i="14"/>
  <c r="FL8" i="14"/>
  <c r="FK8" i="14"/>
  <c r="FJ8" i="14"/>
  <c r="FL6" i="14"/>
  <c r="FK6" i="14"/>
  <c r="FJ6" i="14"/>
  <c r="FE27" i="14"/>
  <c r="FD27" i="14"/>
  <c r="FC27" i="14"/>
  <c r="FE26" i="14"/>
  <c r="FD26" i="14"/>
  <c r="FC26" i="14"/>
  <c r="FE25" i="14"/>
  <c r="FD25" i="14"/>
  <c r="FC25" i="14"/>
  <c r="FE24" i="14"/>
  <c r="FD24" i="14"/>
  <c r="FC24" i="14"/>
  <c r="FE23" i="14"/>
  <c r="FD23" i="14"/>
  <c r="FC23" i="14"/>
  <c r="FE22" i="14"/>
  <c r="FD22" i="14"/>
  <c r="FC22" i="14"/>
  <c r="FE21" i="14"/>
  <c r="FD21" i="14"/>
  <c r="FC21" i="14"/>
  <c r="FE20" i="14"/>
  <c r="FD20" i="14"/>
  <c r="FC20" i="14"/>
  <c r="FE19" i="14"/>
  <c r="FD19" i="14"/>
  <c r="FC19" i="14"/>
  <c r="FE18" i="14"/>
  <c r="FD18" i="14"/>
  <c r="FC18" i="14"/>
  <c r="FE17" i="14"/>
  <c r="FD17" i="14"/>
  <c r="FC17" i="14"/>
  <c r="FE16" i="14"/>
  <c r="FD16" i="14"/>
  <c r="FC16" i="14"/>
  <c r="FE15" i="14"/>
  <c r="FD15" i="14"/>
  <c r="FC15" i="14"/>
  <c r="FE14" i="14"/>
  <c r="FD14" i="14"/>
  <c r="FC14" i="14"/>
  <c r="FE13" i="14"/>
  <c r="FD13" i="14"/>
  <c r="FC13" i="14"/>
  <c r="FE12" i="14"/>
  <c r="FD12" i="14"/>
  <c r="FC12" i="14"/>
  <c r="FE11" i="14"/>
  <c r="FD11" i="14"/>
  <c r="FC11" i="14"/>
  <c r="FE10" i="14"/>
  <c r="FD10" i="14"/>
  <c r="FC10" i="14"/>
  <c r="FE9" i="14"/>
  <c r="FD9" i="14"/>
  <c r="FC9" i="14"/>
  <c r="FE8" i="14"/>
  <c r="FD8" i="14"/>
  <c r="FC8" i="14"/>
  <c r="FE6" i="14"/>
  <c r="FD6" i="14"/>
  <c r="FC6" i="14"/>
  <c r="EX27" i="14"/>
  <c r="EW27" i="14"/>
  <c r="EV27" i="14"/>
  <c r="EX26" i="14"/>
  <c r="EW26" i="14"/>
  <c r="EV26" i="14"/>
  <c r="EX25" i="14"/>
  <c r="EW25" i="14"/>
  <c r="EV25" i="14"/>
  <c r="EX24" i="14"/>
  <c r="EW24" i="14"/>
  <c r="EV24" i="14"/>
  <c r="EX23" i="14"/>
  <c r="EW23" i="14"/>
  <c r="EV23" i="14"/>
  <c r="EX22" i="14"/>
  <c r="EW22" i="14"/>
  <c r="EV22" i="14"/>
  <c r="EX21" i="14"/>
  <c r="EW21" i="14"/>
  <c r="EV21" i="14"/>
  <c r="EX20" i="14"/>
  <c r="EW20" i="14"/>
  <c r="EV20" i="14"/>
  <c r="EX19" i="14"/>
  <c r="EW19" i="14"/>
  <c r="EV19" i="14"/>
  <c r="EX18" i="14"/>
  <c r="EW18" i="14"/>
  <c r="EV18" i="14"/>
  <c r="EX17" i="14"/>
  <c r="EW17" i="14"/>
  <c r="EV17" i="14"/>
  <c r="EX16" i="14"/>
  <c r="EW16" i="14"/>
  <c r="EV16" i="14"/>
  <c r="EX15" i="14"/>
  <c r="EW15" i="14"/>
  <c r="EV15" i="14"/>
  <c r="EX14" i="14"/>
  <c r="EW14" i="14"/>
  <c r="EV14" i="14"/>
  <c r="EX13" i="14"/>
  <c r="EW13" i="14"/>
  <c r="EV13" i="14"/>
  <c r="EX12" i="14"/>
  <c r="EW12" i="14"/>
  <c r="EV12" i="14"/>
  <c r="EX11" i="14"/>
  <c r="EW11" i="14"/>
  <c r="EV11" i="14"/>
  <c r="EX10" i="14"/>
  <c r="EW10" i="14"/>
  <c r="EV10" i="14"/>
  <c r="EX9" i="14"/>
  <c r="EW9" i="14"/>
  <c r="EV9" i="14"/>
  <c r="EX8" i="14"/>
  <c r="EW8" i="14"/>
  <c r="EV8" i="14"/>
  <c r="EX6" i="14"/>
  <c r="EW6" i="14"/>
  <c r="EV6" i="14"/>
  <c r="EQ27" i="14"/>
  <c r="EP27" i="14"/>
  <c r="EO27" i="14"/>
  <c r="EQ26" i="14"/>
  <c r="EP26" i="14"/>
  <c r="EO26" i="14"/>
  <c r="EQ25" i="14"/>
  <c r="EP25" i="14"/>
  <c r="EO25" i="14"/>
  <c r="EQ24" i="14"/>
  <c r="EP24" i="14"/>
  <c r="EO24" i="14"/>
  <c r="EQ23" i="14"/>
  <c r="EP23" i="14"/>
  <c r="EO23" i="14"/>
  <c r="EQ22" i="14"/>
  <c r="EP22" i="14"/>
  <c r="EO22" i="14"/>
  <c r="EQ21" i="14"/>
  <c r="EP21" i="14"/>
  <c r="EO21" i="14"/>
  <c r="EQ20" i="14"/>
  <c r="EP20" i="14"/>
  <c r="EO20" i="14"/>
  <c r="EQ19" i="14"/>
  <c r="EP19" i="14"/>
  <c r="EO19" i="14"/>
  <c r="EQ18" i="14"/>
  <c r="EP18" i="14"/>
  <c r="EO18" i="14"/>
  <c r="EQ17" i="14"/>
  <c r="EP17" i="14"/>
  <c r="EO17" i="14"/>
  <c r="EQ16" i="14"/>
  <c r="EP16" i="14"/>
  <c r="EO16" i="14"/>
  <c r="EQ15" i="14"/>
  <c r="EP15" i="14"/>
  <c r="EO15" i="14"/>
  <c r="EQ14" i="14"/>
  <c r="EP14" i="14"/>
  <c r="EO14" i="14"/>
  <c r="EQ13" i="14"/>
  <c r="EP13" i="14"/>
  <c r="EO13" i="14"/>
  <c r="EQ12" i="14"/>
  <c r="EP12" i="14"/>
  <c r="EO12" i="14"/>
  <c r="EQ11" i="14"/>
  <c r="EP11" i="14"/>
  <c r="EO11" i="14"/>
  <c r="EQ10" i="14"/>
  <c r="EP10" i="14"/>
  <c r="EO10" i="14"/>
  <c r="EQ9" i="14"/>
  <c r="EP9" i="14"/>
  <c r="EO9" i="14"/>
  <c r="EQ8" i="14"/>
  <c r="EP8" i="14"/>
  <c r="EO8" i="14"/>
  <c r="EQ6" i="14"/>
  <c r="EP6" i="14"/>
  <c r="EO6" i="14"/>
  <c r="EJ27" i="14"/>
  <c r="EI27" i="14"/>
  <c r="EH27" i="14"/>
  <c r="EJ26" i="14"/>
  <c r="EI26" i="14"/>
  <c r="EH26" i="14"/>
  <c r="EJ25" i="14"/>
  <c r="EI25" i="14"/>
  <c r="EH25" i="14"/>
  <c r="EJ24" i="14"/>
  <c r="EI24" i="14"/>
  <c r="EH24" i="14"/>
  <c r="EJ23" i="14"/>
  <c r="EI23" i="14"/>
  <c r="EH23" i="14"/>
  <c r="EJ22" i="14"/>
  <c r="EI22" i="14"/>
  <c r="EH22" i="14"/>
  <c r="EJ21" i="14"/>
  <c r="EI21" i="14"/>
  <c r="EH21" i="14"/>
  <c r="EJ20" i="14"/>
  <c r="EI20" i="14"/>
  <c r="EH20" i="14"/>
  <c r="EJ19" i="14"/>
  <c r="EI19" i="14"/>
  <c r="EH19" i="14"/>
  <c r="EJ18" i="14"/>
  <c r="EI18" i="14"/>
  <c r="EH18" i="14"/>
  <c r="EJ17" i="14"/>
  <c r="EI17" i="14"/>
  <c r="EH17" i="14"/>
  <c r="EJ16" i="14"/>
  <c r="EI16" i="14"/>
  <c r="EH16" i="14"/>
  <c r="EJ15" i="14"/>
  <c r="EI15" i="14"/>
  <c r="EH15" i="14"/>
  <c r="EJ14" i="14"/>
  <c r="EI14" i="14"/>
  <c r="EH14" i="14"/>
  <c r="EJ13" i="14"/>
  <c r="EI13" i="14"/>
  <c r="EH13" i="14"/>
  <c r="EJ12" i="14"/>
  <c r="EI12" i="14"/>
  <c r="EH12" i="14"/>
  <c r="EJ11" i="14"/>
  <c r="EI11" i="14"/>
  <c r="EH11" i="14"/>
  <c r="EJ10" i="14"/>
  <c r="EI10" i="14"/>
  <c r="EH10" i="14"/>
  <c r="EJ9" i="14"/>
  <c r="EI9" i="14"/>
  <c r="EH9" i="14"/>
  <c r="EJ8" i="14"/>
  <c r="EI8" i="14"/>
  <c r="EH8" i="14"/>
  <c r="EJ6" i="14"/>
  <c r="EI6" i="14"/>
  <c r="EH6" i="14"/>
  <c r="EC27" i="14"/>
  <c r="EB27" i="14"/>
  <c r="EA27" i="14"/>
  <c r="EC26" i="14"/>
  <c r="EB26" i="14"/>
  <c r="EA26" i="14"/>
  <c r="EC25" i="14"/>
  <c r="EB25" i="14"/>
  <c r="EA25" i="14"/>
  <c r="EC24" i="14"/>
  <c r="EB24" i="14"/>
  <c r="EA24" i="14"/>
  <c r="EC23" i="14"/>
  <c r="EB23" i="14"/>
  <c r="EA23" i="14"/>
  <c r="EC22" i="14"/>
  <c r="EB22" i="14"/>
  <c r="EA22" i="14"/>
  <c r="EC21" i="14"/>
  <c r="EB21" i="14"/>
  <c r="EA21" i="14"/>
  <c r="EC20" i="14"/>
  <c r="EB20" i="14"/>
  <c r="EA20" i="14"/>
  <c r="EC19" i="14"/>
  <c r="EB19" i="14"/>
  <c r="EA19" i="14"/>
  <c r="EC18" i="14"/>
  <c r="EB18" i="14"/>
  <c r="EA18" i="14"/>
  <c r="EC17" i="14"/>
  <c r="EB17" i="14"/>
  <c r="EA17" i="14"/>
  <c r="EC16" i="14"/>
  <c r="EB16" i="14"/>
  <c r="EA16" i="14"/>
  <c r="EC15" i="14"/>
  <c r="EB15" i="14"/>
  <c r="EA15" i="14"/>
  <c r="EC14" i="14"/>
  <c r="EB14" i="14"/>
  <c r="EA14" i="14"/>
  <c r="EC13" i="14"/>
  <c r="EB13" i="14"/>
  <c r="EA13" i="14"/>
  <c r="EC12" i="14"/>
  <c r="EB12" i="14"/>
  <c r="EA12" i="14"/>
  <c r="EC11" i="14"/>
  <c r="EB11" i="14"/>
  <c r="EA11" i="14"/>
  <c r="EC10" i="14"/>
  <c r="EB10" i="14"/>
  <c r="EA10" i="14"/>
  <c r="EC9" i="14"/>
  <c r="EB9" i="14"/>
  <c r="EA9" i="14"/>
  <c r="EC8" i="14"/>
  <c r="EB8" i="14"/>
  <c r="EA8" i="14"/>
  <c r="EC6" i="14"/>
  <c r="EB6" i="14"/>
  <c r="EA6" i="14"/>
  <c r="DV27" i="14"/>
  <c r="DU27" i="14"/>
  <c r="DT27" i="14"/>
  <c r="DV26" i="14"/>
  <c r="DU26" i="14"/>
  <c r="DT26" i="14"/>
  <c r="DV25" i="14"/>
  <c r="DU25" i="14"/>
  <c r="DT25" i="14"/>
  <c r="DV24" i="14"/>
  <c r="DU24" i="14"/>
  <c r="DT24" i="14"/>
  <c r="DV23" i="14"/>
  <c r="DU23" i="14"/>
  <c r="DT23" i="14"/>
  <c r="DV22" i="14"/>
  <c r="DU22" i="14"/>
  <c r="DT22" i="14"/>
  <c r="DV21" i="14"/>
  <c r="DU21" i="14"/>
  <c r="DT21" i="14"/>
  <c r="DV20" i="14"/>
  <c r="DU20" i="14"/>
  <c r="DT20" i="14"/>
  <c r="DV19" i="14"/>
  <c r="DU19" i="14"/>
  <c r="DT19" i="14"/>
  <c r="DV18" i="14"/>
  <c r="DU18" i="14"/>
  <c r="DT18" i="14"/>
  <c r="DV17" i="14"/>
  <c r="DU17" i="14"/>
  <c r="DT17" i="14"/>
  <c r="DV16" i="14"/>
  <c r="DU16" i="14"/>
  <c r="DT16" i="14"/>
  <c r="DV15" i="14"/>
  <c r="DU15" i="14"/>
  <c r="DT15" i="14"/>
  <c r="DV14" i="14"/>
  <c r="DU14" i="14"/>
  <c r="DT14" i="14"/>
  <c r="DV13" i="14"/>
  <c r="DU13" i="14"/>
  <c r="DT13" i="14"/>
  <c r="DV12" i="14"/>
  <c r="DU12" i="14"/>
  <c r="DT12" i="14"/>
  <c r="DV11" i="14"/>
  <c r="DU11" i="14"/>
  <c r="DT11" i="14"/>
  <c r="DV10" i="14"/>
  <c r="DU10" i="14"/>
  <c r="DT10" i="14"/>
  <c r="DV9" i="14"/>
  <c r="DU9" i="14"/>
  <c r="DT9" i="14"/>
  <c r="DV8" i="14"/>
  <c r="DU8" i="14"/>
  <c r="DT8" i="14"/>
  <c r="DV6" i="14"/>
  <c r="DU6" i="14"/>
  <c r="DT6" i="14"/>
  <c r="DO27" i="14"/>
  <c r="DN27" i="14"/>
  <c r="DM27" i="14"/>
  <c r="DO26" i="14"/>
  <c r="DN26" i="14"/>
  <c r="DM26" i="14"/>
  <c r="DO25" i="14"/>
  <c r="DN25" i="14"/>
  <c r="DM25" i="14"/>
  <c r="DO24" i="14"/>
  <c r="DN24" i="14"/>
  <c r="DM24" i="14"/>
  <c r="DO23" i="14"/>
  <c r="DN23" i="14"/>
  <c r="DM23" i="14"/>
  <c r="DO22" i="14"/>
  <c r="DN22" i="14"/>
  <c r="DM22" i="14"/>
  <c r="DO21" i="14"/>
  <c r="DN21" i="14"/>
  <c r="DM21" i="14"/>
  <c r="DO20" i="14"/>
  <c r="DN20" i="14"/>
  <c r="DM20" i="14"/>
  <c r="DO19" i="14"/>
  <c r="DN19" i="14"/>
  <c r="DM19" i="14"/>
  <c r="DO18" i="14"/>
  <c r="DN18" i="14"/>
  <c r="DM18" i="14"/>
  <c r="DO17" i="14"/>
  <c r="DN17" i="14"/>
  <c r="DM17" i="14"/>
  <c r="DO16" i="14"/>
  <c r="DN16" i="14"/>
  <c r="DM16" i="14"/>
  <c r="DO15" i="14"/>
  <c r="DN15" i="14"/>
  <c r="DM15" i="14"/>
  <c r="DO14" i="14"/>
  <c r="DN14" i="14"/>
  <c r="DM14" i="14"/>
  <c r="DO13" i="14"/>
  <c r="DN13" i="14"/>
  <c r="DM13" i="14"/>
  <c r="DO12" i="14"/>
  <c r="DN12" i="14"/>
  <c r="DM12" i="14"/>
  <c r="DO11" i="14"/>
  <c r="DN11" i="14"/>
  <c r="DM11" i="14"/>
  <c r="DO10" i="14"/>
  <c r="DN10" i="14"/>
  <c r="DM10" i="14"/>
  <c r="DO9" i="14"/>
  <c r="DN9" i="14"/>
  <c r="DM9" i="14"/>
  <c r="DO8" i="14"/>
  <c r="DN8" i="14"/>
  <c r="DM8" i="14"/>
  <c r="DO6" i="14"/>
  <c r="DN6" i="14"/>
  <c r="DM6" i="14"/>
  <c r="DH27" i="14"/>
  <c r="DG27" i="14"/>
  <c r="DF27" i="14"/>
  <c r="DH26" i="14"/>
  <c r="DG26" i="14"/>
  <c r="DF26" i="14"/>
  <c r="DH25" i="14"/>
  <c r="DG25" i="14"/>
  <c r="DF25" i="14"/>
  <c r="DH24" i="14"/>
  <c r="DG24" i="14"/>
  <c r="DF24" i="14"/>
  <c r="DH23" i="14"/>
  <c r="DG23" i="14"/>
  <c r="DF23" i="14"/>
  <c r="DH22" i="14"/>
  <c r="DG22" i="14"/>
  <c r="DF22" i="14"/>
  <c r="DH21" i="14"/>
  <c r="DG21" i="14"/>
  <c r="DF21" i="14"/>
  <c r="DH20" i="14"/>
  <c r="DG20" i="14"/>
  <c r="DF20" i="14"/>
  <c r="DH19" i="14"/>
  <c r="DG19" i="14"/>
  <c r="DF19" i="14"/>
  <c r="DH18" i="14"/>
  <c r="DG18" i="14"/>
  <c r="DF18" i="14"/>
  <c r="DH17" i="14"/>
  <c r="DG17" i="14"/>
  <c r="DF17" i="14"/>
  <c r="DH16" i="14"/>
  <c r="DG16" i="14"/>
  <c r="DF16" i="14"/>
  <c r="DH15" i="14"/>
  <c r="DG15" i="14"/>
  <c r="DF15" i="14"/>
  <c r="DH14" i="14"/>
  <c r="DG14" i="14"/>
  <c r="DF14" i="14"/>
  <c r="DH13" i="14"/>
  <c r="DG13" i="14"/>
  <c r="DF13" i="14"/>
  <c r="DH12" i="14"/>
  <c r="DG12" i="14"/>
  <c r="DF12" i="14"/>
  <c r="DH11" i="14"/>
  <c r="DG11" i="14"/>
  <c r="DF11" i="14"/>
  <c r="DH10" i="14"/>
  <c r="DG10" i="14"/>
  <c r="DF10" i="14"/>
  <c r="DH9" i="14"/>
  <c r="DG9" i="14"/>
  <c r="DF9" i="14"/>
  <c r="DH8" i="14"/>
  <c r="DG8" i="14"/>
  <c r="DF8" i="14"/>
  <c r="DH6" i="14"/>
  <c r="DG6" i="14"/>
  <c r="DF6" i="14"/>
  <c r="DA27" i="14"/>
  <c r="CZ27" i="14"/>
  <c r="CY27" i="14"/>
  <c r="DA26" i="14"/>
  <c r="CZ26" i="14"/>
  <c r="CY26" i="14"/>
  <c r="DA25" i="14"/>
  <c r="CZ25" i="14"/>
  <c r="CY25" i="14"/>
  <c r="DA24" i="14"/>
  <c r="CZ24" i="14"/>
  <c r="CY24" i="14"/>
  <c r="DA23" i="14"/>
  <c r="CZ23" i="14"/>
  <c r="CY23" i="14"/>
  <c r="DA22" i="14"/>
  <c r="CZ22" i="14"/>
  <c r="CY22" i="14"/>
  <c r="DA21" i="14"/>
  <c r="CZ21" i="14"/>
  <c r="CY21" i="14"/>
  <c r="DA20" i="14"/>
  <c r="CZ20" i="14"/>
  <c r="CY20" i="14"/>
  <c r="DA19" i="14"/>
  <c r="CZ19" i="14"/>
  <c r="CY19" i="14"/>
  <c r="DA18" i="14"/>
  <c r="CZ18" i="14"/>
  <c r="CY18" i="14"/>
  <c r="DA17" i="14"/>
  <c r="CZ17" i="14"/>
  <c r="CY17" i="14"/>
  <c r="DA16" i="14"/>
  <c r="CZ16" i="14"/>
  <c r="CY16" i="14"/>
  <c r="DA15" i="14"/>
  <c r="CZ15" i="14"/>
  <c r="CY15" i="14"/>
  <c r="DA14" i="14"/>
  <c r="CZ14" i="14"/>
  <c r="CY14" i="14"/>
  <c r="DA13" i="14"/>
  <c r="CZ13" i="14"/>
  <c r="CY13" i="14"/>
  <c r="DA12" i="14"/>
  <c r="CZ12" i="14"/>
  <c r="CY12" i="14"/>
  <c r="DA11" i="14"/>
  <c r="CZ11" i="14"/>
  <c r="CY11" i="14"/>
  <c r="DA10" i="14"/>
  <c r="CZ10" i="14"/>
  <c r="CY10" i="14"/>
  <c r="DA9" i="14"/>
  <c r="CZ9" i="14"/>
  <c r="CY9" i="14"/>
  <c r="DA8" i="14"/>
  <c r="CZ8" i="14"/>
  <c r="CY8" i="14"/>
  <c r="DA6" i="14"/>
  <c r="CZ6" i="14"/>
  <c r="CY6" i="14"/>
  <c r="CT27" i="14"/>
  <c r="CS27" i="14"/>
  <c r="CR27" i="14"/>
  <c r="CT26" i="14"/>
  <c r="CS26" i="14"/>
  <c r="CR26" i="14"/>
  <c r="CT25" i="14"/>
  <c r="CS25" i="14"/>
  <c r="CR25" i="14"/>
  <c r="CT24" i="14"/>
  <c r="CS24" i="14"/>
  <c r="CR24" i="14"/>
  <c r="CT23" i="14"/>
  <c r="CS23" i="14"/>
  <c r="CR23" i="14"/>
  <c r="CT22" i="14"/>
  <c r="CS22" i="14"/>
  <c r="CR22" i="14"/>
  <c r="CT21" i="14"/>
  <c r="CS21" i="14"/>
  <c r="CR21" i="14"/>
  <c r="CT20" i="14"/>
  <c r="CS20" i="14"/>
  <c r="CR20" i="14"/>
  <c r="CT19" i="14"/>
  <c r="CS19" i="14"/>
  <c r="CR19" i="14"/>
  <c r="CT18" i="14"/>
  <c r="CS18" i="14"/>
  <c r="CR18" i="14"/>
  <c r="CT17" i="14"/>
  <c r="CS17" i="14"/>
  <c r="CR17" i="14"/>
  <c r="CT16" i="14"/>
  <c r="CS16" i="14"/>
  <c r="CR16" i="14"/>
  <c r="CT15" i="14"/>
  <c r="CS15" i="14"/>
  <c r="CR15" i="14"/>
  <c r="CT14" i="14"/>
  <c r="CS14" i="14"/>
  <c r="CR14" i="14"/>
  <c r="CT13" i="14"/>
  <c r="CS13" i="14"/>
  <c r="CR13" i="14"/>
  <c r="CT12" i="14"/>
  <c r="CS12" i="14"/>
  <c r="CR12" i="14"/>
  <c r="CT11" i="14"/>
  <c r="CS11" i="14"/>
  <c r="CR11" i="14"/>
  <c r="CT10" i="14"/>
  <c r="CS10" i="14"/>
  <c r="CR10" i="14"/>
  <c r="CT9" i="14"/>
  <c r="CS9" i="14"/>
  <c r="CR9" i="14"/>
  <c r="CT8" i="14"/>
  <c r="CS8" i="14"/>
  <c r="CR8" i="14"/>
  <c r="CT6" i="14"/>
  <c r="CS6" i="14"/>
  <c r="CR6" i="14"/>
  <c r="CM27" i="14"/>
  <c r="CL27" i="14"/>
  <c r="CK27" i="14"/>
  <c r="CM26" i="14"/>
  <c r="CL26" i="14"/>
  <c r="CK26" i="14"/>
  <c r="CM25" i="14"/>
  <c r="CL25" i="14"/>
  <c r="CK25" i="14"/>
  <c r="CM24" i="14"/>
  <c r="CL24" i="14"/>
  <c r="CK24" i="14"/>
  <c r="CM23" i="14"/>
  <c r="CL23" i="14"/>
  <c r="CK23" i="14"/>
  <c r="CM22" i="14"/>
  <c r="CL22" i="14"/>
  <c r="CK22" i="14"/>
  <c r="CM21" i="14"/>
  <c r="CL21" i="14"/>
  <c r="CK21" i="14"/>
  <c r="CM20" i="14"/>
  <c r="CL20" i="14"/>
  <c r="CK20" i="14"/>
  <c r="CM19" i="14"/>
  <c r="CL19" i="14"/>
  <c r="CK19" i="14"/>
  <c r="CM18" i="14"/>
  <c r="CL18" i="14"/>
  <c r="CK18" i="14"/>
  <c r="CM17" i="14"/>
  <c r="CL17" i="14"/>
  <c r="CK17" i="14"/>
  <c r="CM16" i="14"/>
  <c r="CL16" i="14"/>
  <c r="CK16" i="14"/>
  <c r="CM15" i="14"/>
  <c r="CL15" i="14"/>
  <c r="CK15" i="14"/>
  <c r="CM14" i="14"/>
  <c r="CL14" i="14"/>
  <c r="CK14" i="14"/>
  <c r="CM13" i="14"/>
  <c r="CL13" i="14"/>
  <c r="CK13" i="14"/>
  <c r="CM12" i="14"/>
  <c r="CL12" i="14"/>
  <c r="CK12" i="14"/>
  <c r="CM11" i="14"/>
  <c r="CL11" i="14"/>
  <c r="CK11" i="14"/>
  <c r="CM10" i="14"/>
  <c r="CL10" i="14"/>
  <c r="CK10" i="14"/>
  <c r="CM9" i="14"/>
  <c r="CL9" i="14"/>
  <c r="CK9" i="14"/>
  <c r="CM8" i="14"/>
  <c r="CL8" i="14"/>
  <c r="CK8" i="14"/>
  <c r="CM6" i="14"/>
  <c r="CL6" i="14"/>
  <c r="CK6" i="14"/>
  <c r="CF27" i="14"/>
  <c r="CE27" i="14"/>
  <c r="CD27" i="14"/>
  <c r="CF26" i="14"/>
  <c r="CE26" i="14"/>
  <c r="CD26" i="14"/>
  <c r="CF25" i="14"/>
  <c r="CE25" i="14"/>
  <c r="CD25" i="14"/>
  <c r="CF24" i="14"/>
  <c r="CE24" i="14"/>
  <c r="CD24" i="14"/>
  <c r="CF23" i="14"/>
  <c r="CE23" i="14"/>
  <c r="CD23" i="14"/>
  <c r="CF22" i="14"/>
  <c r="CE22" i="14"/>
  <c r="CD22" i="14"/>
  <c r="CF21" i="14"/>
  <c r="CE21" i="14"/>
  <c r="CD21" i="14"/>
  <c r="CF20" i="14"/>
  <c r="CE20" i="14"/>
  <c r="CD20" i="14"/>
  <c r="CF19" i="14"/>
  <c r="CE19" i="14"/>
  <c r="CD19" i="14"/>
  <c r="CF18" i="14"/>
  <c r="CE18" i="14"/>
  <c r="CD18" i="14"/>
  <c r="CF17" i="14"/>
  <c r="CE17" i="14"/>
  <c r="CD17" i="14"/>
  <c r="CF16" i="14"/>
  <c r="CE16" i="14"/>
  <c r="CD16" i="14"/>
  <c r="CF15" i="14"/>
  <c r="CE15" i="14"/>
  <c r="CD15" i="14"/>
  <c r="CF14" i="14"/>
  <c r="CE14" i="14"/>
  <c r="CD14" i="14"/>
  <c r="CF13" i="14"/>
  <c r="CE13" i="14"/>
  <c r="CD13" i="14"/>
  <c r="CF12" i="14"/>
  <c r="CE12" i="14"/>
  <c r="CD12" i="14"/>
  <c r="CF11" i="14"/>
  <c r="CE11" i="14"/>
  <c r="CD11" i="14"/>
  <c r="CF10" i="14"/>
  <c r="CE10" i="14"/>
  <c r="CD10" i="14"/>
  <c r="CF9" i="14"/>
  <c r="CE9" i="14"/>
  <c r="CD9" i="14"/>
  <c r="CF8" i="14"/>
  <c r="CE8" i="14"/>
  <c r="CD8" i="14"/>
  <c r="CF6" i="14"/>
  <c r="CE6" i="14"/>
  <c r="CD6" i="14"/>
  <c r="BY27" i="14"/>
  <c r="BX27" i="14"/>
  <c r="BW27" i="14"/>
  <c r="BY26" i="14"/>
  <c r="BX26" i="14"/>
  <c r="BW26" i="14"/>
  <c r="BY25" i="14"/>
  <c r="BX25" i="14"/>
  <c r="BW25" i="14"/>
  <c r="BY24" i="14"/>
  <c r="BX24" i="14"/>
  <c r="BW24" i="14"/>
  <c r="BY23" i="14"/>
  <c r="BX23" i="14"/>
  <c r="BW23" i="14"/>
  <c r="BY22" i="14"/>
  <c r="BX22" i="14"/>
  <c r="BW22" i="14"/>
  <c r="BY21" i="14"/>
  <c r="BX21" i="14"/>
  <c r="BW21" i="14"/>
  <c r="BY20" i="14"/>
  <c r="BX20" i="14"/>
  <c r="BW20" i="14"/>
  <c r="BY19" i="14"/>
  <c r="BX19" i="14"/>
  <c r="BW19" i="14"/>
  <c r="BY18" i="14"/>
  <c r="BX18" i="14"/>
  <c r="BW18" i="14"/>
  <c r="BY17" i="14"/>
  <c r="BX17" i="14"/>
  <c r="BW17" i="14"/>
  <c r="BY16" i="14"/>
  <c r="BX16" i="14"/>
  <c r="BW16" i="14"/>
  <c r="BY15" i="14"/>
  <c r="BX15" i="14"/>
  <c r="BW15" i="14"/>
  <c r="BY14" i="14"/>
  <c r="BX14" i="14"/>
  <c r="BW14" i="14"/>
  <c r="BY13" i="14"/>
  <c r="BX13" i="14"/>
  <c r="BW13" i="14"/>
  <c r="BY12" i="14"/>
  <c r="BX12" i="14"/>
  <c r="BW12" i="14"/>
  <c r="BY11" i="14"/>
  <c r="BX11" i="14"/>
  <c r="BW11" i="14"/>
  <c r="BY10" i="14"/>
  <c r="BX10" i="14"/>
  <c r="BW10" i="14"/>
  <c r="BY9" i="14"/>
  <c r="BX9" i="14"/>
  <c r="BW9" i="14"/>
  <c r="BY8" i="14"/>
  <c r="BX8" i="14"/>
  <c r="BW8" i="14"/>
  <c r="BY6" i="14"/>
  <c r="BX6" i="14"/>
  <c r="BW6" i="14"/>
  <c r="BR27" i="14"/>
  <c r="BQ27" i="14"/>
  <c r="BP27" i="14"/>
  <c r="BR26" i="14"/>
  <c r="BQ26" i="14"/>
  <c r="BP26" i="14"/>
  <c r="BR25" i="14"/>
  <c r="BQ25" i="14"/>
  <c r="BP25" i="14"/>
  <c r="BR24" i="14"/>
  <c r="BQ24" i="14"/>
  <c r="BP24" i="14"/>
  <c r="BR23" i="14"/>
  <c r="BQ23" i="14"/>
  <c r="BP23" i="14"/>
  <c r="BR22" i="14"/>
  <c r="BQ22" i="14"/>
  <c r="BP22" i="14"/>
  <c r="BR21" i="14"/>
  <c r="BQ21" i="14"/>
  <c r="BP21" i="14"/>
  <c r="BR20" i="14"/>
  <c r="BQ20" i="14"/>
  <c r="BP20" i="14"/>
  <c r="BR19" i="14"/>
  <c r="BQ19" i="14"/>
  <c r="BP19" i="14"/>
  <c r="BR18" i="14"/>
  <c r="BQ18" i="14"/>
  <c r="BP18" i="14"/>
  <c r="BR17" i="14"/>
  <c r="BQ17" i="14"/>
  <c r="BP17" i="14"/>
  <c r="BR16" i="14"/>
  <c r="BQ16" i="14"/>
  <c r="BP16" i="14"/>
  <c r="BR15" i="14"/>
  <c r="BQ15" i="14"/>
  <c r="BP15" i="14"/>
  <c r="BR14" i="14"/>
  <c r="BQ14" i="14"/>
  <c r="BP14" i="14"/>
  <c r="BR13" i="14"/>
  <c r="BQ13" i="14"/>
  <c r="BP13" i="14"/>
  <c r="BR12" i="14"/>
  <c r="BQ12" i="14"/>
  <c r="BP12" i="14"/>
  <c r="BR11" i="14"/>
  <c r="BQ11" i="14"/>
  <c r="BP11" i="14"/>
  <c r="BR10" i="14"/>
  <c r="BQ10" i="14"/>
  <c r="BP10" i="14"/>
  <c r="BR9" i="14"/>
  <c r="BQ9" i="14"/>
  <c r="BP9" i="14"/>
  <c r="BR8" i="14"/>
  <c r="BQ8" i="14"/>
  <c r="BP8" i="14"/>
  <c r="BR6" i="14"/>
  <c r="BQ6" i="14"/>
  <c r="BP6" i="14"/>
  <c r="BK27" i="14"/>
  <c r="BJ27" i="14"/>
  <c r="BI27" i="14"/>
  <c r="BK26" i="14"/>
  <c r="BJ26" i="14"/>
  <c r="BI26" i="14"/>
  <c r="BK25" i="14"/>
  <c r="BJ25" i="14"/>
  <c r="BI25" i="14"/>
  <c r="BK24" i="14"/>
  <c r="BJ24" i="14"/>
  <c r="BI24" i="14"/>
  <c r="BK23" i="14"/>
  <c r="BJ23" i="14"/>
  <c r="BI23" i="14"/>
  <c r="BK22" i="14"/>
  <c r="BJ22" i="14"/>
  <c r="BI22" i="14"/>
  <c r="BK21" i="14"/>
  <c r="BJ21" i="14"/>
  <c r="BI21" i="14"/>
  <c r="BK20" i="14"/>
  <c r="BJ20" i="14"/>
  <c r="BI20" i="14"/>
  <c r="BK19" i="14"/>
  <c r="BJ19" i="14"/>
  <c r="BI19" i="14"/>
  <c r="BK18" i="14"/>
  <c r="BJ18" i="14"/>
  <c r="BI18" i="14"/>
  <c r="BK17" i="14"/>
  <c r="BJ17" i="14"/>
  <c r="BI17" i="14"/>
  <c r="BK16" i="14"/>
  <c r="BJ16" i="14"/>
  <c r="BI16" i="14"/>
  <c r="BK15" i="14"/>
  <c r="BJ15" i="14"/>
  <c r="BI15" i="14"/>
  <c r="BK14" i="14"/>
  <c r="BJ14" i="14"/>
  <c r="BI14" i="14"/>
  <c r="BK13" i="14"/>
  <c r="BJ13" i="14"/>
  <c r="BI13" i="14"/>
  <c r="BK12" i="14"/>
  <c r="BJ12" i="14"/>
  <c r="BI12" i="14"/>
  <c r="BK11" i="14"/>
  <c r="BJ11" i="14"/>
  <c r="BI11" i="14"/>
  <c r="BK10" i="14"/>
  <c r="BJ10" i="14"/>
  <c r="BI10" i="14"/>
  <c r="BK9" i="14"/>
  <c r="BJ9" i="14"/>
  <c r="BI9" i="14"/>
  <c r="BK8" i="14"/>
  <c r="BJ8" i="14"/>
  <c r="BI8" i="14"/>
  <c r="BK6" i="14"/>
  <c r="BJ6" i="14"/>
  <c r="BI6" i="14"/>
  <c r="BD27" i="14"/>
  <c r="BC27" i="14"/>
  <c r="BB27" i="14"/>
  <c r="BD26" i="14"/>
  <c r="BC26" i="14"/>
  <c r="BB26" i="14"/>
  <c r="BD25" i="14"/>
  <c r="BC25" i="14"/>
  <c r="BB25" i="14"/>
  <c r="BD24" i="14"/>
  <c r="BC24" i="14"/>
  <c r="BB24" i="14"/>
  <c r="BD23" i="14"/>
  <c r="BC23" i="14"/>
  <c r="BB23" i="14"/>
  <c r="BD22" i="14"/>
  <c r="BC22" i="14"/>
  <c r="BB22" i="14"/>
  <c r="BD21" i="14"/>
  <c r="BC21" i="14"/>
  <c r="BB21" i="14"/>
  <c r="BD20" i="14"/>
  <c r="BC20" i="14"/>
  <c r="BB20" i="14"/>
  <c r="BD19" i="14"/>
  <c r="BC19" i="14"/>
  <c r="BB19" i="14"/>
  <c r="BD18" i="14"/>
  <c r="BC18" i="14"/>
  <c r="BB18" i="14"/>
  <c r="BD17" i="14"/>
  <c r="BC17" i="14"/>
  <c r="BB17" i="14"/>
  <c r="BD16" i="14"/>
  <c r="BC16" i="14"/>
  <c r="BB16" i="14"/>
  <c r="BD15" i="14"/>
  <c r="BC15" i="14"/>
  <c r="BB15" i="14"/>
  <c r="BD14" i="14"/>
  <c r="BC14" i="14"/>
  <c r="BB14" i="14"/>
  <c r="BD13" i="14"/>
  <c r="BC13" i="14"/>
  <c r="BB13" i="14"/>
  <c r="BD12" i="14"/>
  <c r="BC12" i="14"/>
  <c r="BB12" i="14"/>
  <c r="BD11" i="14"/>
  <c r="BC11" i="14"/>
  <c r="BB11" i="14"/>
  <c r="BD10" i="14"/>
  <c r="BC10" i="14"/>
  <c r="BB10" i="14"/>
  <c r="BD9" i="14"/>
  <c r="BC9" i="14"/>
  <c r="BB9" i="14"/>
  <c r="BD8" i="14"/>
  <c r="BC8" i="14"/>
  <c r="BB8" i="14"/>
  <c r="BD6" i="14"/>
  <c r="BC6" i="14"/>
  <c r="BB6" i="14"/>
  <c r="AW27" i="14"/>
  <c r="AV27" i="14"/>
  <c r="AU27" i="14"/>
  <c r="AW26" i="14"/>
  <c r="AV26" i="14"/>
  <c r="AU26" i="14"/>
  <c r="AW25" i="14"/>
  <c r="AV25" i="14"/>
  <c r="AU25" i="14"/>
  <c r="AW24" i="14"/>
  <c r="AV24" i="14"/>
  <c r="AU24" i="14"/>
  <c r="AW23" i="14"/>
  <c r="AV23" i="14"/>
  <c r="AU23" i="14"/>
  <c r="AW22" i="14"/>
  <c r="AV22" i="14"/>
  <c r="AU22" i="14"/>
  <c r="AW21" i="14"/>
  <c r="AV21" i="14"/>
  <c r="AU21" i="14"/>
  <c r="AW20" i="14"/>
  <c r="AV20" i="14"/>
  <c r="AU20" i="14"/>
  <c r="AW19" i="14"/>
  <c r="AV19" i="14"/>
  <c r="AU19" i="14"/>
  <c r="AW18" i="14"/>
  <c r="AV18" i="14"/>
  <c r="AU18" i="14"/>
  <c r="AW17" i="14"/>
  <c r="AV17" i="14"/>
  <c r="AU17" i="14"/>
  <c r="AW16" i="14"/>
  <c r="AV16" i="14"/>
  <c r="AU16" i="14"/>
  <c r="AW15" i="14"/>
  <c r="AV15" i="14"/>
  <c r="AU15" i="14"/>
  <c r="AW14" i="14"/>
  <c r="AV14" i="14"/>
  <c r="AU14" i="14"/>
  <c r="AW13" i="14"/>
  <c r="AV13" i="14"/>
  <c r="AU13" i="14"/>
  <c r="AW12" i="14"/>
  <c r="AV12" i="14"/>
  <c r="AU12" i="14"/>
  <c r="AW11" i="14"/>
  <c r="AV11" i="14"/>
  <c r="AU11" i="14"/>
  <c r="AW10" i="14"/>
  <c r="AV10" i="14"/>
  <c r="AU10" i="14"/>
  <c r="AW9" i="14"/>
  <c r="AV9" i="14"/>
  <c r="AU9" i="14"/>
  <c r="AW8" i="14"/>
  <c r="AV8" i="14"/>
  <c r="AU8" i="14"/>
  <c r="AW6" i="14"/>
  <c r="AV6" i="14"/>
  <c r="AU6" i="14"/>
  <c r="AP27" i="14"/>
  <c r="AO27" i="14"/>
  <c r="AN27" i="14"/>
  <c r="AP26" i="14"/>
  <c r="AO26" i="14"/>
  <c r="AN26" i="14"/>
  <c r="AP25" i="14"/>
  <c r="AO25" i="14"/>
  <c r="AN25" i="14"/>
  <c r="AP24" i="14"/>
  <c r="AO24" i="14"/>
  <c r="AN24" i="14"/>
  <c r="AP23" i="14"/>
  <c r="AO23" i="14"/>
  <c r="AN23" i="14"/>
  <c r="AP22" i="14"/>
  <c r="AO22" i="14"/>
  <c r="AN22" i="14"/>
  <c r="AP21" i="14"/>
  <c r="AO21" i="14"/>
  <c r="AN21" i="14"/>
  <c r="AP20" i="14"/>
  <c r="AO20" i="14"/>
  <c r="AN20" i="14"/>
  <c r="AP19" i="14"/>
  <c r="AO19" i="14"/>
  <c r="AN19" i="14"/>
  <c r="AP18" i="14"/>
  <c r="AO18" i="14"/>
  <c r="AN18" i="14"/>
  <c r="AP17" i="14"/>
  <c r="AO17" i="14"/>
  <c r="AN17" i="14"/>
  <c r="AP16" i="14"/>
  <c r="AO16" i="14"/>
  <c r="AN16" i="14"/>
  <c r="AP15" i="14"/>
  <c r="AO15" i="14"/>
  <c r="AN15" i="14"/>
  <c r="AP14" i="14"/>
  <c r="AO14" i="14"/>
  <c r="AN14" i="14"/>
  <c r="AP13" i="14"/>
  <c r="AO13" i="14"/>
  <c r="AN13" i="14"/>
  <c r="AP12" i="14"/>
  <c r="AO12" i="14"/>
  <c r="AN12" i="14"/>
  <c r="AP11" i="14"/>
  <c r="AO11" i="14"/>
  <c r="AN11" i="14"/>
  <c r="AP10" i="14"/>
  <c r="AO10" i="14"/>
  <c r="AN10" i="14"/>
  <c r="AP9" i="14"/>
  <c r="AO9" i="14"/>
  <c r="AN9" i="14"/>
  <c r="AP8" i="14"/>
  <c r="AO8" i="14"/>
  <c r="AN8" i="14"/>
  <c r="AP6" i="14"/>
  <c r="AO6" i="14"/>
  <c r="AN6" i="14"/>
  <c r="AI27" i="14"/>
  <c r="AH27" i="14"/>
  <c r="AG27" i="14"/>
  <c r="AI26" i="14"/>
  <c r="AH26" i="14"/>
  <c r="AG26" i="14"/>
  <c r="AI25" i="14"/>
  <c r="AH25" i="14"/>
  <c r="AG25" i="14"/>
  <c r="AI24" i="14"/>
  <c r="AH24" i="14"/>
  <c r="AG24" i="14"/>
  <c r="AI23" i="14"/>
  <c r="AH23" i="14"/>
  <c r="AG23" i="14"/>
  <c r="AI22" i="14"/>
  <c r="AH22" i="14"/>
  <c r="AG22" i="14"/>
  <c r="AI21" i="14"/>
  <c r="AH21" i="14"/>
  <c r="AG21" i="14"/>
  <c r="AI20" i="14"/>
  <c r="AH20" i="14"/>
  <c r="AG20" i="14"/>
  <c r="AI19" i="14"/>
  <c r="AH19" i="14"/>
  <c r="AG19" i="14"/>
  <c r="AI18" i="14"/>
  <c r="AH18" i="14"/>
  <c r="AG18" i="14"/>
  <c r="AI17" i="14"/>
  <c r="AH17" i="14"/>
  <c r="AG17" i="14"/>
  <c r="AI16" i="14"/>
  <c r="AH16" i="14"/>
  <c r="AG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6" i="14"/>
  <c r="AH6" i="14"/>
  <c r="AG6" i="14"/>
  <c r="AB27" i="14"/>
  <c r="AA27" i="14"/>
  <c r="Z27" i="14"/>
  <c r="AB26" i="14"/>
  <c r="AA26" i="14"/>
  <c r="Z26" i="14"/>
  <c r="AB25" i="14"/>
  <c r="AA25" i="14"/>
  <c r="AB24" i="14"/>
  <c r="AA24" i="14"/>
  <c r="AB23" i="14"/>
  <c r="AA23" i="14"/>
  <c r="AB22" i="14"/>
  <c r="AA22" i="14"/>
  <c r="Z22" i="14"/>
  <c r="AB21" i="14"/>
  <c r="AA21" i="14"/>
  <c r="Z21" i="14"/>
  <c r="AB20" i="14"/>
  <c r="AA20" i="14"/>
  <c r="Z20" i="14"/>
  <c r="AB19" i="14"/>
  <c r="AA19" i="14"/>
  <c r="Z19" i="14"/>
  <c r="AB18" i="14"/>
  <c r="AA18" i="14"/>
  <c r="Z18" i="14"/>
  <c r="AB17" i="14"/>
  <c r="AA17" i="14"/>
  <c r="Z17" i="14"/>
  <c r="AB16" i="14"/>
  <c r="AA16" i="14"/>
  <c r="Z16" i="14"/>
  <c r="AB15" i="14"/>
  <c r="AA15" i="14"/>
  <c r="Z15" i="14"/>
  <c r="AB14" i="14"/>
  <c r="AA14" i="14"/>
  <c r="Z14" i="14"/>
  <c r="AB13" i="14"/>
  <c r="AA13" i="14"/>
  <c r="Z13" i="14"/>
  <c r="AB12" i="14"/>
  <c r="AA12" i="14"/>
  <c r="Z12" i="14"/>
  <c r="AB11" i="14"/>
  <c r="AA11" i="14"/>
  <c r="Z11" i="14"/>
  <c r="AB10" i="14"/>
  <c r="AA10" i="14"/>
  <c r="Z10" i="14"/>
  <c r="AB9" i="14"/>
  <c r="AA9" i="14"/>
  <c r="Z9" i="14"/>
  <c r="AB8" i="14"/>
  <c r="AA8" i="14"/>
  <c r="Z8" i="14"/>
  <c r="AB6" i="14"/>
  <c r="AA6" i="14"/>
  <c r="Z6" i="14"/>
  <c r="U6" i="14"/>
  <c r="T6" i="14"/>
  <c r="S6" i="14"/>
  <c r="N27" i="14"/>
  <c r="M27" i="14"/>
  <c r="L27" i="14"/>
  <c r="N26" i="14"/>
  <c r="M26" i="14"/>
  <c r="L26" i="14"/>
  <c r="N25" i="14"/>
  <c r="M25" i="14"/>
  <c r="L25" i="14"/>
  <c r="N24" i="14"/>
  <c r="M24" i="14"/>
  <c r="L24" i="14"/>
  <c r="N23" i="14"/>
  <c r="M23" i="14"/>
  <c r="L23" i="14"/>
  <c r="N22" i="14"/>
  <c r="M22" i="14"/>
  <c r="L22" i="14"/>
  <c r="N21" i="14"/>
  <c r="M21" i="14"/>
  <c r="L21" i="14"/>
  <c r="N20" i="14"/>
  <c r="M20" i="14"/>
  <c r="L20" i="14"/>
  <c r="N19" i="14"/>
  <c r="M19" i="14"/>
  <c r="L19" i="14"/>
  <c r="N18" i="14"/>
  <c r="M18" i="14"/>
  <c r="L18" i="14"/>
  <c r="N17" i="14"/>
  <c r="M17" i="14"/>
  <c r="L17" i="14"/>
  <c r="N16" i="14"/>
  <c r="M16" i="14"/>
  <c r="L16" i="14"/>
  <c r="N15" i="14"/>
  <c r="M15" i="14"/>
  <c r="L15" i="14"/>
  <c r="N14" i="14"/>
  <c r="M14" i="14"/>
  <c r="L14" i="14"/>
  <c r="N13" i="14"/>
  <c r="M13" i="14"/>
  <c r="L13" i="14"/>
  <c r="N12" i="14"/>
  <c r="M12" i="14"/>
  <c r="L12" i="14"/>
  <c r="N11" i="14"/>
  <c r="M11" i="14"/>
  <c r="L11" i="14"/>
  <c r="N10" i="14"/>
  <c r="M10" i="14"/>
  <c r="L10" i="14"/>
  <c r="N9" i="14"/>
  <c r="M9" i="14"/>
  <c r="L9" i="14"/>
  <c r="N8" i="14"/>
  <c r="M8" i="14"/>
  <c r="L8" i="14"/>
  <c r="N6" i="14"/>
  <c r="M6" i="14"/>
  <c r="L6" i="14"/>
  <c r="G25" i="14"/>
  <c r="F25" i="14"/>
  <c r="E25" i="14"/>
  <c r="G24" i="14"/>
  <c r="F24" i="14"/>
  <c r="E24" i="14"/>
  <c r="G23" i="14"/>
  <c r="F23" i="14"/>
  <c r="E23" i="14"/>
  <c r="G6" i="14"/>
  <c r="F6" i="14"/>
  <c r="JJ6" i="14"/>
  <c r="JI6" i="14"/>
  <c r="JH6" i="14"/>
  <c r="JC6" i="14"/>
  <c r="JB6" i="14"/>
  <c r="JA6" i="14"/>
  <c r="IV6" i="14"/>
  <c r="IU6" i="14"/>
  <c r="IT6" i="14"/>
  <c r="IO6" i="14"/>
  <c r="IN6" i="14"/>
  <c r="IM6" i="14"/>
  <c r="IH6" i="14"/>
  <c r="IG6" i="14"/>
  <c r="IF6" i="14"/>
  <c r="IA6" i="14"/>
  <c r="HZ6" i="14"/>
  <c r="HY6" i="14"/>
  <c r="HT6" i="14"/>
  <c r="HS6" i="14"/>
  <c r="HR6" i="14"/>
  <c r="HM6" i="14"/>
  <c r="HL6" i="14"/>
  <c r="HK6" i="14"/>
  <c r="HF6" i="14"/>
  <c r="HE6" i="14"/>
  <c r="HD6" i="14"/>
  <c r="GY6" i="14"/>
  <c r="GX6" i="14"/>
  <c r="GW6" i="14"/>
  <c r="GR6" i="14"/>
  <c r="GQ6" i="14"/>
  <c r="GP6" i="14"/>
  <c r="GK6" i="14"/>
  <c r="GI6" i="14"/>
  <c r="GD6" i="14"/>
  <c r="GC6" i="14"/>
  <c r="GB6" i="14"/>
  <c r="FW6" i="14"/>
  <c r="FV6" i="14"/>
  <c r="FU6" i="14"/>
  <c r="FP6" i="14"/>
  <c r="FO6" i="14"/>
  <c r="FN6" i="14"/>
  <c r="FI6" i="14"/>
  <c r="FB6" i="14"/>
  <c r="EU6" i="14"/>
  <c r="ET6" i="14"/>
  <c r="ES6" i="14"/>
  <c r="EN6" i="14"/>
  <c r="EM6" i="14"/>
  <c r="EL6" i="14"/>
  <c r="EG6" i="14"/>
  <c r="EF6" i="14"/>
  <c r="EE6" i="14"/>
  <c r="DZ6" i="14"/>
  <c r="DY6" i="14"/>
  <c r="DX6" i="14"/>
  <c r="DS6" i="14"/>
  <c r="DR6" i="14"/>
  <c r="DQ6" i="14"/>
  <c r="DL6" i="14"/>
  <c r="DK6" i="14"/>
  <c r="DJ6" i="14"/>
  <c r="DE6" i="14"/>
  <c r="DD6" i="14"/>
  <c r="DC6" i="14"/>
  <c r="CX6" i="14"/>
  <c r="CW6" i="14"/>
  <c r="CV6" i="14"/>
  <c r="CQ6" i="14"/>
  <c r="CP6" i="14"/>
  <c r="CO6" i="14"/>
  <c r="CJ6" i="14"/>
  <c r="CI6" i="14"/>
  <c r="CH6" i="14"/>
  <c r="CC6" i="14"/>
  <c r="CB6" i="14"/>
  <c r="CA6" i="14"/>
  <c r="BV6" i="14"/>
  <c r="BU6" i="14"/>
  <c r="BT6" i="14"/>
  <c r="BO6" i="14"/>
  <c r="BM6" i="14"/>
  <c r="BH6" i="14"/>
  <c r="BG6" i="14"/>
  <c r="BF6" i="14"/>
  <c r="BA6" i="14"/>
  <c r="AZ6" i="14"/>
  <c r="AY6" i="14"/>
  <c r="AT6" i="14"/>
  <c r="AS6" i="14"/>
  <c r="AR6" i="14"/>
  <c r="AM6" i="14"/>
  <c r="AL6" i="14"/>
  <c r="AK6" i="14"/>
  <c r="AF6" i="14"/>
  <c r="AE6" i="14"/>
  <c r="AD6" i="14"/>
  <c r="Y6" i="14"/>
  <c r="X6" i="14"/>
  <c r="W6" i="14"/>
  <c r="R6" i="14"/>
  <c r="E6" i="14"/>
  <c r="W4" i="14"/>
  <c r="I23" i="16" l="1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F21" i="16"/>
  <c r="E21" i="16"/>
  <c r="D21" i="16"/>
  <c r="F20" i="16"/>
  <c r="E20" i="16"/>
  <c r="D20" i="16"/>
  <c r="F19" i="16"/>
  <c r="E19" i="16"/>
  <c r="D19" i="16"/>
  <c r="F18" i="16"/>
  <c r="E18" i="16"/>
  <c r="D18" i="16"/>
  <c r="F17" i="16"/>
  <c r="E17" i="16"/>
  <c r="D17" i="16"/>
  <c r="F16" i="16"/>
  <c r="E16" i="16"/>
  <c r="D16" i="16"/>
  <c r="F15" i="16"/>
  <c r="E15" i="16"/>
  <c r="D15" i="16"/>
  <c r="F14" i="16"/>
  <c r="E14" i="16"/>
  <c r="D14" i="16"/>
  <c r="F13" i="16"/>
  <c r="E13" i="16"/>
  <c r="D13" i="16"/>
  <c r="F12" i="16"/>
  <c r="E12" i="16"/>
  <c r="D12" i="16"/>
  <c r="F11" i="16"/>
  <c r="E11" i="16"/>
  <c r="D11" i="16"/>
  <c r="F10" i="16"/>
  <c r="E10" i="16"/>
  <c r="D10" i="16"/>
  <c r="F9" i="16"/>
  <c r="E9" i="16"/>
  <c r="D9" i="16"/>
  <c r="F8" i="16"/>
  <c r="E8" i="16"/>
  <c r="D8" i="16"/>
  <c r="F7" i="16"/>
  <c r="E7" i="16"/>
  <c r="D7" i="16"/>
  <c r="F6" i="16"/>
  <c r="E6" i="16"/>
  <c r="BC46" i="16" l="1"/>
  <c r="BC45" i="16"/>
  <c r="BC44" i="16"/>
  <c r="BC43" i="16"/>
  <c r="BC42" i="16"/>
  <c r="BC41" i="16"/>
  <c r="BC40" i="16"/>
  <c r="BC39" i="16"/>
  <c r="BC38" i="16"/>
  <c r="BC37" i="16"/>
  <c r="BC36" i="16"/>
  <c r="BC35" i="16"/>
  <c r="BC34" i="16"/>
  <c r="BC33" i="16"/>
  <c r="BC32" i="16"/>
  <c r="BC31" i="16"/>
  <c r="BC30" i="16"/>
  <c r="BP46" i="16"/>
  <c r="BP45" i="16"/>
  <c r="BP44" i="16"/>
  <c r="BP43" i="16"/>
  <c r="BP42" i="16"/>
  <c r="BP41" i="16"/>
  <c r="BP40" i="16"/>
  <c r="BP39" i="16"/>
  <c r="BP38" i="16"/>
  <c r="BP37" i="16"/>
  <c r="BP36" i="16"/>
  <c r="BP35" i="16"/>
  <c r="BP34" i="16"/>
  <c r="BP33" i="16"/>
  <c r="BP32" i="16"/>
  <c r="BP31" i="16"/>
  <c r="BP30" i="16"/>
  <c r="CB46" i="16"/>
  <c r="CB45" i="16"/>
  <c r="CB44" i="16"/>
  <c r="CB43" i="16"/>
  <c r="CB42" i="16"/>
  <c r="CB41" i="16"/>
  <c r="CB40" i="16"/>
  <c r="CB39" i="16"/>
  <c r="CB38" i="16"/>
  <c r="CB37" i="16"/>
  <c r="CB36" i="16"/>
  <c r="CB35" i="16"/>
  <c r="CB34" i="16"/>
  <c r="CB33" i="16"/>
  <c r="CB32" i="16"/>
  <c r="CB31" i="16"/>
  <c r="CB30" i="16"/>
  <c r="CB23" i="16"/>
  <c r="CB22" i="16"/>
  <c r="CB21" i="16"/>
  <c r="CB20" i="16"/>
  <c r="CB19" i="16"/>
  <c r="CB18" i="16"/>
  <c r="CB17" i="16"/>
  <c r="CB16" i="16"/>
  <c r="CB15" i="16"/>
  <c r="CB14" i="16"/>
  <c r="CB13" i="16"/>
  <c r="CB12" i="16"/>
  <c r="CB11" i="16"/>
  <c r="CB10" i="16"/>
  <c r="CB9" i="16"/>
  <c r="CB8" i="16"/>
  <c r="CB7" i="16"/>
  <c r="BP23" i="16"/>
  <c r="BP22" i="16"/>
  <c r="BP21" i="16"/>
  <c r="BP20" i="16"/>
  <c r="BP19" i="16"/>
  <c r="BP18" i="16"/>
  <c r="BP17" i="16"/>
  <c r="BP16" i="16"/>
  <c r="BP15" i="16"/>
  <c r="BP14" i="16"/>
  <c r="BP13" i="16"/>
  <c r="BP12" i="16"/>
  <c r="BP11" i="16"/>
  <c r="BP10" i="16"/>
  <c r="BP9" i="16"/>
  <c r="BP8" i="16"/>
  <c r="BP7" i="16"/>
  <c r="BC23" i="16"/>
  <c r="BC22" i="16"/>
  <c r="BC21" i="16"/>
  <c r="BC20" i="16"/>
  <c r="BC19" i="16"/>
  <c r="BC18" i="16"/>
  <c r="BC17" i="16"/>
  <c r="BC16" i="16"/>
  <c r="BC15" i="16"/>
  <c r="BC14" i="16"/>
  <c r="BC13" i="16"/>
  <c r="BC12" i="16"/>
  <c r="BC11" i="16"/>
  <c r="BC10" i="16"/>
  <c r="BC9" i="16"/>
  <c r="BC8" i="16"/>
  <c r="BC7" i="16"/>
  <c r="BX25" i="16"/>
  <c r="BW25" i="16"/>
  <c r="BV25" i="16"/>
  <c r="BX24" i="16"/>
  <c r="BW24" i="16"/>
  <c r="BL48" i="16"/>
  <c r="BK48" i="16"/>
  <c r="BJ48" i="16"/>
  <c r="BL47" i="16"/>
  <c r="BK47" i="16"/>
  <c r="BJ47" i="16"/>
  <c r="BX48" i="16" l="1"/>
  <c r="BW48" i="16"/>
  <c r="BV48" i="16"/>
  <c r="BX47" i="16"/>
  <c r="BW47" i="16"/>
  <c r="BV47" i="16"/>
  <c r="BV46" i="16"/>
  <c r="BU46" i="16"/>
  <c r="BT46" i="16"/>
  <c r="BV45" i="16"/>
  <c r="BU45" i="16"/>
  <c r="BT45" i="16"/>
  <c r="BV44" i="16"/>
  <c r="BU44" i="16"/>
  <c r="BT44" i="16"/>
  <c r="BV43" i="16"/>
  <c r="BU43" i="16"/>
  <c r="BT43" i="16"/>
  <c r="BV42" i="16"/>
  <c r="BU42" i="16"/>
  <c r="BT42" i="16"/>
  <c r="BV41" i="16"/>
  <c r="BU41" i="16"/>
  <c r="BT41" i="16"/>
  <c r="BV40" i="16"/>
  <c r="BU40" i="16"/>
  <c r="BT40" i="16"/>
  <c r="BV39" i="16"/>
  <c r="BU39" i="16"/>
  <c r="BT39" i="16"/>
  <c r="BV38" i="16"/>
  <c r="BU38" i="16"/>
  <c r="BT38" i="16"/>
  <c r="BV37" i="16"/>
  <c r="BU37" i="16"/>
  <c r="BT37" i="16"/>
  <c r="BV36" i="16"/>
  <c r="BU36" i="16"/>
  <c r="BT36" i="16"/>
  <c r="BV35" i="16"/>
  <c r="BU35" i="16"/>
  <c r="BT35" i="16"/>
  <c r="BV34" i="16"/>
  <c r="BU34" i="16"/>
  <c r="BT34" i="16"/>
  <c r="BV33" i="16"/>
  <c r="BU33" i="16"/>
  <c r="BT33" i="16"/>
  <c r="BV32" i="16"/>
  <c r="BU32" i="16"/>
  <c r="BT32" i="16"/>
  <c r="BV31" i="16"/>
  <c r="BU31" i="16"/>
  <c r="BT31" i="16"/>
  <c r="BV30" i="16"/>
  <c r="BU30" i="16"/>
  <c r="BT30" i="16"/>
  <c r="BV29" i="16"/>
  <c r="BU29" i="16"/>
  <c r="BT29" i="16"/>
  <c r="BJ46" i="16"/>
  <c r="BI46" i="16"/>
  <c r="BH46" i="16"/>
  <c r="BJ45" i="16"/>
  <c r="BI45" i="16"/>
  <c r="BH45" i="16"/>
  <c r="BJ44" i="16"/>
  <c r="BI44" i="16"/>
  <c r="BH44" i="16"/>
  <c r="BJ43" i="16"/>
  <c r="BI43" i="16"/>
  <c r="BH43" i="16"/>
  <c r="BJ42" i="16"/>
  <c r="BI42" i="16"/>
  <c r="BH42" i="16"/>
  <c r="BJ41" i="16"/>
  <c r="BI41" i="16"/>
  <c r="BH41" i="16"/>
  <c r="BJ40" i="16"/>
  <c r="BI40" i="16"/>
  <c r="BH40" i="16"/>
  <c r="BJ39" i="16"/>
  <c r="BI39" i="16"/>
  <c r="BH39" i="16"/>
  <c r="BJ38" i="16"/>
  <c r="BI38" i="16"/>
  <c r="BH38" i="16"/>
  <c r="BJ37" i="16"/>
  <c r="BI37" i="16"/>
  <c r="BH37" i="16"/>
  <c r="BJ36" i="16"/>
  <c r="BI36" i="16"/>
  <c r="BH36" i="16"/>
  <c r="BJ35" i="16"/>
  <c r="BI35" i="16"/>
  <c r="BH35" i="16"/>
  <c r="BJ34" i="16"/>
  <c r="BI34" i="16"/>
  <c r="BH34" i="16"/>
  <c r="BJ33" i="16"/>
  <c r="BI33" i="16"/>
  <c r="BH33" i="16"/>
  <c r="BJ32" i="16"/>
  <c r="BI32" i="16"/>
  <c r="BH32" i="16"/>
  <c r="BJ31" i="16"/>
  <c r="BI31" i="16"/>
  <c r="BH31" i="16"/>
  <c r="BJ30" i="16"/>
  <c r="BI30" i="16"/>
  <c r="BH30" i="16"/>
  <c r="BJ29" i="16"/>
  <c r="BI29" i="16"/>
  <c r="BH29" i="16"/>
  <c r="AY48" i="16"/>
  <c r="AX48" i="16"/>
  <c r="AW48" i="16"/>
  <c r="AY47" i="16"/>
  <c r="AX47" i="16"/>
  <c r="AW47" i="16"/>
  <c r="AW46" i="16"/>
  <c r="AV46" i="16"/>
  <c r="AU46" i="16"/>
  <c r="AW45" i="16"/>
  <c r="AV45" i="16"/>
  <c r="AU45" i="16"/>
  <c r="AW44" i="16"/>
  <c r="AV44" i="16"/>
  <c r="AU44" i="16"/>
  <c r="AW43" i="16"/>
  <c r="AV43" i="16"/>
  <c r="AU43" i="16"/>
  <c r="AW42" i="16"/>
  <c r="AV42" i="16"/>
  <c r="AU42" i="16"/>
  <c r="AW41" i="16"/>
  <c r="AV41" i="16"/>
  <c r="AU41" i="16"/>
  <c r="AW40" i="16"/>
  <c r="AV40" i="16"/>
  <c r="AU40" i="16"/>
  <c r="AW39" i="16"/>
  <c r="AV39" i="16"/>
  <c r="AU39" i="16"/>
  <c r="AW38" i="16"/>
  <c r="AV38" i="16"/>
  <c r="AU38" i="16"/>
  <c r="AW37" i="16"/>
  <c r="AV37" i="16"/>
  <c r="AU37" i="16"/>
  <c r="AW36" i="16"/>
  <c r="AV36" i="16"/>
  <c r="AU36" i="16"/>
  <c r="AW35" i="16"/>
  <c r="AV35" i="16"/>
  <c r="AU35" i="16"/>
  <c r="AW34" i="16"/>
  <c r="AV34" i="16"/>
  <c r="AU34" i="16"/>
  <c r="AW33" i="16"/>
  <c r="AV33" i="16"/>
  <c r="AU33" i="16"/>
  <c r="AW32" i="16"/>
  <c r="AV32" i="16"/>
  <c r="AU32" i="16"/>
  <c r="AW31" i="16"/>
  <c r="AV31" i="16"/>
  <c r="AU31" i="16"/>
  <c r="AW30" i="16"/>
  <c r="AV30" i="16"/>
  <c r="AU30" i="16"/>
  <c r="AW29" i="16"/>
  <c r="AV29" i="16"/>
  <c r="AU29" i="16"/>
  <c r="BV24" i="16"/>
  <c r="BV23" i="16"/>
  <c r="BU23" i="16"/>
  <c r="BT23" i="16"/>
  <c r="BV22" i="16"/>
  <c r="BU22" i="16"/>
  <c r="BT22" i="16"/>
  <c r="BV21" i="16"/>
  <c r="BU21" i="16"/>
  <c r="BT21" i="16"/>
  <c r="BV20" i="16"/>
  <c r="BU20" i="16"/>
  <c r="BT20" i="16"/>
  <c r="BV19" i="16"/>
  <c r="BU19" i="16"/>
  <c r="BT19" i="16"/>
  <c r="BV18" i="16"/>
  <c r="BU18" i="16"/>
  <c r="BT18" i="16"/>
  <c r="BV17" i="16"/>
  <c r="BU17" i="16"/>
  <c r="BT17" i="16"/>
  <c r="BV16" i="16"/>
  <c r="BU16" i="16"/>
  <c r="BT16" i="16"/>
  <c r="BV15" i="16"/>
  <c r="BU15" i="16"/>
  <c r="BT15" i="16"/>
  <c r="BV14" i="16"/>
  <c r="BU14" i="16"/>
  <c r="BT14" i="16"/>
  <c r="BV13" i="16"/>
  <c r="BU13" i="16"/>
  <c r="BT13" i="16"/>
  <c r="BV12" i="16"/>
  <c r="BU12" i="16"/>
  <c r="BT12" i="16"/>
  <c r="BV11" i="16"/>
  <c r="BU11" i="16"/>
  <c r="BT11" i="16"/>
  <c r="BV10" i="16"/>
  <c r="BU10" i="16"/>
  <c r="BT10" i="16"/>
  <c r="BV9" i="16"/>
  <c r="BU9" i="16"/>
  <c r="BT9" i="16"/>
  <c r="BV8" i="16"/>
  <c r="BU8" i="16"/>
  <c r="BT8" i="16"/>
  <c r="BV7" i="16"/>
  <c r="BU7" i="16"/>
  <c r="BT7" i="16"/>
  <c r="BV6" i="16"/>
  <c r="BU6" i="16"/>
  <c r="BT6" i="16"/>
  <c r="BK24" i="16"/>
  <c r="BL25" i="16"/>
  <c r="BK25" i="16"/>
  <c r="BJ25" i="16"/>
  <c r="BL24" i="16"/>
  <c r="BJ24" i="16"/>
  <c r="BJ23" i="16"/>
  <c r="BI23" i="16"/>
  <c r="BH23" i="16"/>
  <c r="BJ22" i="16"/>
  <c r="BI22" i="16"/>
  <c r="BH22" i="16"/>
  <c r="BJ21" i="16"/>
  <c r="BI21" i="16"/>
  <c r="BH21" i="16"/>
  <c r="BJ20" i="16"/>
  <c r="BI20" i="16"/>
  <c r="BH20" i="16"/>
  <c r="BJ19" i="16"/>
  <c r="BI19" i="16"/>
  <c r="BH19" i="16"/>
  <c r="BJ18" i="16"/>
  <c r="BI18" i="16"/>
  <c r="BH18" i="16"/>
  <c r="BJ17" i="16"/>
  <c r="BI17" i="16"/>
  <c r="BH17" i="16"/>
  <c r="BJ16" i="16"/>
  <c r="BI16" i="16"/>
  <c r="BH16" i="16"/>
  <c r="BJ15" i="16"/>
  <c r="BI15" i="16"/>
  <c r="BH15" i="16"/>
  <c r="BJ14" i="16"/>
  <c r="BI14" i="16"/>
  <c r="BH14" i="16"/>
  <c r="BJ13" i="16"/>
  <c r="BI13" i="16"/>
  <c r="BH13" i="16"/>
  <c r="BJ12" i="16"/>
  <c r="BI12" i="16"/>
  <c r="BH12" i="16"/>
  <c r="BJ11" i="16"/>
  <c r="BI11" i="16"/>
  <c r="BH11" i="16"/>
  <c r="BJ10" i="16"/>
  <c r="BI10" i="16"/>
  <c r="BH10" i="16"/>
  <c r="BJ9" i="16"/>
  <c r="BI9" i="16"/>
  <c r="BH9" i="16"/>
  <c r="BJ8" i="16"/>
  <c r="BI8" i="16"/>
  <c r="BH8" i="16"/>
  <c r="BJ7" i="16"/>
  <c r="BI7" i="16"/>
  <c r="BH7" i="16"/>
  <c r="BJ6" i="16"/>
  <c r="BI6" i="16"/>
  <c r="BH6" i="16"/>
  <c r="AY25" i="16"/>
  <c r="AX25" i="16"/>
  <c r="AW25" i="16"/>
  <c r="AY24" i="16"/>
  <c r="AX24" i="16"/>
  <c r="AW24" i="16"/>
  <c r="AW23" i="16"/>
  <c r="AV23" i="16"/>
  <c r="AU23" i="16"/>
  <c r="AW22" i="16"/>
  <c r="AV22" i="16"/>
  <c r="AU22" i="16"/>
  <c r="AW21" i="16"/>
  <c r="AV21" i="16"/>
  <c r="AU21" i="16"/>
  <c r="AW20" i="16"/>
  <c r="AV20" i="16"/>
  <c r="AU20" i="16"/>
  <c r="AW19" i="16"/>
  <c r="AV19" i="16"/>
  <c r="AU19" i="16"/>
  <c r="AW18" i="16"/>
  <c r="AV18" i="16"/>
  <c r="AU18" i="16"/>
  <c r="AW17" i="16"/>
  <c r="AV17" i="16"/>
  <c r="AU17" i="16"/>
  <c r="AW16" i="16"/>
  <c r="AV16" i="16"/>
  <c r="AU16" i="16"/>
  <c r="AW15" i="16"/>
  <c r="AV15" i="16"/>
  <c r="AU15" i="16"/>
  <c r="AW14" i="16"/>
  <c r="AV14" i="16"/>
  <c r="AU14" i="16"/>
  <c r="AW13" i="16"/>
  <c r="AV13" i="16"/>
  <c r="AU13" i="16"/>
  <c r="AW12" i="16"/>
  <c r="AV12" i="16"/>
  <c r="AU12" i="16"/>
  <c r="AW11" i="16"/>
  <c r="AV11" i="16"/>
  <c r="AU11" i="16"/>
  <c r="AW10" i="16"/>
  <c r="AV10" i="16"/>
  <c r="AU10" i="16"/>
  <c r="AW9" i="16"/>
  <c r="AV9" i="16"/>
  <c r="AU9" i="16"/>
  <c r="AW8" i="16"/>
  <c r="AV8" i="16"/>
  <c r="AU8" i="16"/>
  <c r="AW7" i="16"/>
  <c r="AV7" i="16"/>
  <c r="AU7" i="16"/>
  <c r="AW6" i="16"/>
  <c r="AV6" i="16"/>
  <c r="AU6" i="16"/>
  <c r="BY48" i="16"/>
  <c r="BY47" i="16"/>
  <c r="CC46" i="16"/>
  <c r="BW46" i="16"/>
  <c r="CC45" i="16"/>
  <c r="BW45" i="16"/>
  <c r="CC44" i="16"/>
  <c r="BW44" i="16"/>
  <c r="CC43" i="16"/>
  <c r="BW43" i="16"/>
  <c r="CC42" i="16"/>
  <c r="BW42" i="16"/>
  <c r="CC41" i="16"/>
  <c r="BW41" i="16"/>
  <c r="CC40" i="16"/>
  <c r="BW40" i="16"/>
  <c r="CC39" i="16"/>
  <c r="BW39" i="16"/>
  <c r="CC38" i="16"/>
  <c r="BW38" i="16"/>
  <c r="CC37" i="16"/>
  <c r="BW37" i="16"/>
  <c r="CC36" i="16"/>
  <c r="BW36" i="16"/>
  <c r="CC35" i="16"/>
  <c r="BW35" i="16"/>
  <c r="CC34" i="16"/>
  <c r="BW34" i="16"/>
  <c r="CC33" i="16"/>
  <c r="BW33" i="16"/>
  <c r="CC32" i="16"/>
  <c r="BW32" i="16"/>
  <c r="CC31" i="16"/>
  <c r="BW31" i="16"/>
  <c r="CC30" i="16"/>
  <c r="BW30" i="16"/>
  <c r="CC29" i="16"/>
  <c r="CB29" i="16"/>
  <c r="BW29" i="16"/>
  <c r="BS28" i="16"/>
  <c r="BY25" i="16"/>
  <c r="BY24" i="16"/>
  <c r="CC23" i="16"/>
  <c r="BW23" i="16"/>
  <c r="CC22" i="16"/>
  <c r="BW22" i="16"/>
  <c r="CC21" i="16"/>
  <c r="BW21" i="16"/>
  <c r="CC20" i="16"/>
  <c r="BW20" i="16"/>
  <c r="CC19" i="16"/>
  <c r="BW19" i="16"/>
  <c r="CC18" i="16"/>
  <c r="BW18" i="16"/>
  <c r="CC17" i="16"/>
  <c r="BW17" i="16"/>
  <c r="CC16" i="16"/>
  <c r="BW16" i="16"/>
  <c r="CC15" i="16"/>
  <c r="BW15" i="16"/>
  <c r="CC14" i="16"/>
  <c r="BW14" i="16"/>
  <c r="CC13" i="16"/>
  <c r="BW13" i="16"/>
  <c r="CC12" i="16"/>
  <c r="BW12" i="16"/>
  <c r="CC11" i="16"/>
  <c r="BW11" i="16"/>
  <c r="CC10" i="16"/>
  <c r="BW10" i="16"/>
  <c r="CC9" i="16"/>
  <c r="BW9" i="16"/>
  <c r="CC8" i="16"/>
  <c r="BW8" i="16"/>
  <c r="CC7" i="16"/>
  <c r="BW7" i="16"/>
  <c r="CC6" i="16"/>
  <c r="CB6" i="16"/>
  <c r="BW6" i="16"/>
  <c r="BS5" i="16"/>
  <c r="BM48" i="16"/>
  <c r="BM47" i="16"/>
  <c r="BQ46" i="16"/>
  <c r="BK46" i="16"/>
  <c r="BQ45" i="16"/>
  <c r="BK45" i="16"/>
  <c r="BQ44" i="16"/>
  <c r="BK44" i="16"/>
  <c r="BQ43" i="16"/>
  <c r="BK43" i="16"/>
  <c r="BQ42" i="16"/>
  <c r="BK42" i="16"/>
  <c r="BQ41" i="16"/>
  <c r="BK41" i="16"/>
  <c r="BQ40" i="16"/>
  <c r="BK40" i="16"/>
  <c r="BQ39" i="16"/>
  <c r="BK39" i="16"/>
  <c r="BQ38" i="16"/>
  <c r="BK38" i="16"/>
  <c r="BQ37" i="16"/>
  <c r="BK37" i="16"/>
  <c r="BQ36" i="16"/>
  <c r="BK36" i="16"/>
  <c r="BQ35" i="16"/>
  <c r="BK35" i="16"/>
  <c r="BQ34" i="16"/>
  <c r="BK34" i="16"/>
  <c r="BQ33" i="16"/>
  <c r="BK33" i="16"/>
  <c r="BQ32" i="16"/>
  <c r="BK32" i="16"/>
  <c r="BQ31" i="16"/>
  <c r="BK31" i="16"/>
  <c r="BQ30" i="16"/>
  <c r="BK30" i="16"/>
  <c r="BQ29" i="16"/>
  <c r="BP29" i="16"/>
  <c r="BK29" i="16"/>
  <c r="BG28" i="16"/>
  <c r="BM25" i="16"/>
  <c r="BM24" i="16"/>
  <c r="BQ23" i="16"/>
  <c r="BK23" i="16"/>
  <c r="BQ22" i="16"/>
  <c r="BK22" i="16"/>
  <c r="BQ21" i="16"/>
  <c r="BK21" i="16"/>
  <c r="BQ20" i="16"/>
  <c r="BK20" i="16"/>
  <c r="BQ19" i="16"/>
  <c r="BK19" i="16"/>
  <c r="BQ18" i="16"/>
  <c r="BK18" i="16"/>
  <c r="BQ17" i="16"/>
  <c r="BK17" i="16"/>
  <c r="BQ16" i="16"/>
  <c r="BK16" i="16"/>
  <c r="BQ15" i="16"/>
  <c r="BK15" i="16"/>
  <c r="BQ14" i="16"/>
  <c r="BK14" i="16"/>
  <c r="BQ13" i="16"/>
  <c r="BK13" i="16"/>
  <c r="BQ12" i="16"/>
  <c r="BK12" i="16"/>
  <c r="BQ11" i="16"/>
  <c r="BK11" i="16"/>
  <c r="BQ10" i="16"/>
  <c r="BK10" i="16"/>
  <c r="BQ9" i="16"/>
  <c r="BK9" i="16"/>
  <c r="BQ8" i="16"/>
  <c r="BK8" i="16"/>
  <c r="BQ7" i="16"/>
  <c r="BK7" i="16"/>
  <c r="BQ6" i="16"/>
  <c r="BP6" i="16"/>
  <c r="BK6" i="16"/>
  <c r="BG5" i="16"/>
  <c r="BQ1" i="16"/>
  <c r="AZ48" i="16"/>
  <c r="AZ47" i="16"/>
  <c r="BD46" i="16"/>
  <c r="AX46" i="16"/>
  <c r="BD45" i="16"/>
  <c r="AX45" i="16"/>
  <c r="BD44" i="16"/>
  <c r="AX44" i="16"/>
  <c r="BD43" i="16"/>
  <c r="AX43" i="16"/>
  <c r="BD42" i="16"/>
  <c r="AX42" i="16"/>
  <c r="BD41" i="16"/>
  <c r="AX41" i="16"/>
  <c r="BD40" i="16"/>
  <c r="AX40" i="16"/>
  <c r="BD39" i="16"/>
  <c r="AX39" i="16"/>
  <c r="BD38" i="16"/>
  <c r="AX38" i="16"/>
  <c r="BD37" i="16"/>
  <c r="AX37" i="16"/>
  <c r="BD36" i="16"/>
  <c r="AX36" i="16"/>
  <c r="BD35" i="16"/>
  <c r="AX35" i="16"/>
  <c r="BD34" i="16"/>
  <c r="AX34" i="16"/>
  <c r="BD33" i="16"/>
  <c r="AX33" i="16"/>
  <c r="BD32" i="16"/>
  <c r="AX32" i="16"/>
  <c r="BD31" i="16"/>
  <c r="AX31" i="16"/>
  <c r="BD30" i="16"/>
  <c r="AX30" i="16"/>
  <c r="BD29" i="16"/>
  <c r="BC29" i="16"/>
  <c r="AX29" i="16"/>
  <c r="AT28" i="16"/>
  <c r="AT5" i="16"/>
  <c r="AZ25" i="16"/>
  <c r="AZ24" i="16"/>
  <c r="BD23" i="16"/>
  <c r="AX23" i="16"/>
  <c r="BD22" i="16"/>
  <c r="AX22" i="16"/>
  <c r="BD21" i="16"/>
  <c r="AX21" i="16"/>
  <c r="BD20" i="16"/>
  <c r="AX20" i="16"/>
  <c r="BD19" i="16"/>
  <c r="AX19" i="16"/>
  <c r="BD18" i="16"/>
  <c r="AX18" i="16"/>
  <c r="BD17" i="16"/>
  <c r="AX17" i="16"/>
  <c r="BD16" i="16"/>
  <c r="AX16" i="16"/>
  <c r="BD15" i="16"/>
  <c r="AX15" i="16"/>
  <c r="BD14" i="16"/>
  <c r="AX14" i="16"/>
  <c r="BD13" i="16"/>
  <c r="AX13" i="16"/>
  <c r="BD12" i="16"/>
  <c r="AX12" i="16"/>
  <c r="BD11" i="16"/>
  <c r="AX11" i="16"/>
  <c r="BD10" i="16"/>
  <c r="AX10" i="16"/>
  <c r="BD9" i="16"/>
  <c r="AX9" i="16"/>
  <c r="BD8" i="16"/>
  <c r="AX8" i="16"/>
  <c r="BD7" i="16"/>
  <c r="AX7" i="16"/>
  <c r="BD6" i="16"/>
  <c r="BC6" i="16"/>
  <c r="AX6" i="16"/>
  <c r="AA2" i="19" l="1"/>
  <c r="AK48" i="16"/>
  <c r="AK47" i="16"/>
  <c r="AQ46" i="16"/>
  <c r="AO46" i="16"/>
  <c r="AI46" i="16"/>
  <c r="AQ45" i="16"/>
  <c r="AO45" i="16"/>
  <c r="AI45" i="16"/>
  <c r="AQ44" i="16"/>
  <c r="AO44" i="16"/>
  <c r="AI44" i="16"/>
  <c r="AQ43" i="16"/>
  <c r="AO43" i="16"/>
  <c r="AI43" i="16"/>
  <c r="AQ42" i="16"/>
  <c r="AO42" i="16"/>
  <c r="AI42" i="16"/>
  <c r="AQ41" i="16"/>
  <c r="AO41" i="16"/>
  <c r="AI41" i="16"/>
  <c r="AQ40" i="16"/>
  <c r="AO40" i="16"/>
  <c r="AI40" i="16"/>
  <c r="AQ39" i="16"/>
  <c r="AO39" i="16"/>
  <c r="AI39" i="16"/>
  <c r="AQ38" i="16"/>
  <c r="AO38" i="16"/>
  <c r="AI38" i="16"/>
  <c r="AQ37" i="16"/>
  <c r="AO37" i="16"/>
  <c r="AI37" i="16"/>
  <c r="AQ36" i="16"/>
  <c r="AO36" i="16"/>
  <c r="AI36" i="16"/>
  <c r="AQ35" i="16"/>
  <c r="AO35" i="16"/>
  <c r="AI35" i="16"/>
  <c r="AQ34" i="16"/>
  <c r="AO34" i="16"/>
  <c r="AI34" i="16"/>
  <c r="AQ33" i="16"/>
  <c r="AO33" i="16"/>
  <c r="AI33" i="16"/>
  <c r="AQ32" i="16"/>
  <c r="AO32" i="16"/>
  <c r="AI32" i="16"/>
  <c r="AQ31" i="16"/>
  <c r="AO31" i="16"/>
  <c r="AI31" i="16"/>
  <c r="AQ30" i="16"/>
  <c r="AO30" i="16"/>
  <c r="AI30" i="16"/>
  <c r="AQ29" i="16"/>
  <c r="AO29" i="16"/>
  <c r="AI29" i="16"/>
  <c r="AK25" i="16"/>
  <c r="AK24" i="16"/>
  <c r="AQ23" i="16"/>
  <c r="AO23" i="16"/>
  <c r="AI23" i="16"/>
  <c r="AQ22" i="16"/>
  <c r="AO22" i="16"/>
  <c r="AI22" i="16"/>
  <c r="AQ21" i="16"/>
  <c r="AO21" i="16"/>
  <c r="AI21" i="16"/>
  <c r="AQ20" i="16"/>
  <c r="AO20" i="16"/>
  <c r="AI20" i="16"/>
  <c r="AQ19" i="16"/>
  <c r="AO19" i="16"/>
  <c r="AI19" i="16"/>
  <c r="AQ18" i="16"/>
  <c r="AO18" i="16"/>
  <c r="AI18" i="16"/>
  <c r="AQ17" i="16"/>
  <c r="AO17" i="16"/>
  <c r="AI17" i="16"/>
  <c r="AQ16" i="16"/>
  <c r="AO16" i="16"/>
  <c r="AI16" i="16"/>
  <c r="AQ15" i="16"/>
  <c r="AO15" i="16"/>
  <c r="AI15" i="16"/>
  <c r="AQ14" i="16"/>
  <c r="AO14" i="16"/>
  <c r="AI14" i="16"/>
  <c r="AQ13" i="16"/>
  <c r="AO13" i="16"/>
  <c r="AI13" i="16"/>
  <c r="AQ12" i="16"/>
  <c r="AO12" i="16"/>
  <c r="AI12" i="16"/>
  <c r="AQ11" i="16"/>
  <c r="AO11" i="16"/>
  <c r="AI11" i="16"/>
  <c r="AQ10" i="16"/>
  <c r="AO10" i="16"/>
  <c r="AI10" i="16"/>
  <c r="AQ9" i="16"/>
  <c r="AO9" i="16"/>
  <c r="AI9" i="16"/>
  <c r="AQ8" i="16"/>
  <c r="AO8" i="16"/>
  <c r="AI8" i="16"/>
  <c r="AQ7" i="16"/>
  <c r="AO7" i="16"/>
  <c r="AI7" i="16"/>
  <c r="AQ6" i="16"/>
  <c r="AO6" i="16"/>
  <c r="AI6" i="16"/>
  <c r="E88" i="19" l="1"/>
  <c r="K85" i="19"/>
  <c r="K84" i="19"/>
  <c r="K83" i="19"/>
  <c r="E61" i="19"/>
  <c r="AD4" i="14" l="1"/>
  <c r="AK4" i="14" s="1"/>
  <c r="AR4" i="14" s="1"/>
  <c r="AY4" i="14" s="1"/>
  <c r="BF4" i="14" s="1"/>
  <c r="BM4" i="14" s="1"/>
  <c r="BT4" i="14" s="1"/>
  <c r="CA4" i="14" s="1"/>
  <c r="CH4" i="14" s="1"/>
  <c r="CO4" i="14" s="1"/>
  <c r="CV4" i="14" s="1"/>
  <c r="DC4" i="14" s="1"/>
  <c r="DJ4" i="14" s="1"/>
  <c r="DQ4" i="14" s="1"/>
  <c r="DX4" i="14" s="1"/>
  <c r="EE4" i="14" s="1"/>
  <c r="EL4" i="14" s="1"/>
  <c r="ES4" i="14" s="1"/>
  <c r="EZ4" i="14" s="1"/>
  <c r="FG4" i="14" s="1"/>
  <c r="FN4" i="14" s="1"/>
  <c r="E6" i="13"/>
  <c r="J8" i="4"/>
  <c r="B5" i="4"/>
  <c r="B4" i="4"/>
  <c r="C3" i="4"/>
  <c r="B2" i="4"/>
  <c r="FU4" i="14" l="1"/>
  <c r="GB4" i="14" s="1"/>
  <c r="K85" i="13"/>
  <c r="K84" i="13"/>
  <c r="K83" i="13"/>
  <c r="K82" i="13"/>
  <c r="K81" i="13"/>
  <c r="K80" i="13"/>
  <c r="K79" i="13"/>
  <c r="K78" i="13"/>
  <c r="GI4" i="14" l="1"/>
  <c r="GP4" i="14" s="1"/>
  <c r="GW4" i="14" s="1"/>
  <c r="HD4" i="14" s="1"/>
  <c r="HK4" i="14" s="1"/>
  <c r="HR4" i="14" s="1"/>
  <c r="HY4" i="14" s="1"/>
  <c r="IF4" i="14" s="1"/>
  <c r="IM4" i="14" s="1"/>
  <c r="IT4" i="14" s="1"/>
  <c r="JA4" i="14" s="1"/>
  <c r="JH4" i="14" s="1"/>
  <c r="JO4" i="14" s="1"/>
  <c r="W4" i="13"/>
  <c r="AG1" i="16" l="1"/>
  <c r="K5" i="16" l="1"/>
  <c r="W28" i="16" s="1"/>
  <c r="AH28" i="16" s="1"/>
  <c r="L6" i="16"/>
  <c r="R6" i="16"/>
  <c r="T6" i="16"/>
  <c r="X6" i="16"/>
  <c r="AD6" i="16"/>
  <c r="AF6" i="16"/>
  <c r="L29" i="16"/>
  <c r="R29" i="16"/>
  <c r="T29" i="16"/>
  <c r="X29" i="16"/>
  <c r="AD29" i="16"/>
  <c r="AF29" i="16"/>
  <c r="L7" i="16"/>
  <c r="R7" i="16"/>
  <c r="T7" i="16"/>
  <c r="X7" i="16"/>
  <c r="AD7" i="16"/>
  <c r="AF7" i="16"/>
  <c r="L30" i="16"/>
  <c r="R30" i="16"/>
  <c r="T30" i="16"/>
  <c r="X30" i="16"/>
  <c r="AD30" i="16"/>
  <c r="AF30" i="16"/>
  <c r="L8" i="16"/>
  <c r="R8" i="16"/>
  <c r="T8" i="16"/>
  <c r="X8" i="16"/>
  <c r="AD8" i="16"/>
  <c r="AF8" i="16"/>
  <c r="L31" i="16"/>
  <c r="R31" i="16"/>
  <c r="T31" i="16"/>
  <c r="X31" i="16"/>
  <c r="AD31" i="16"/>
  <c r="AF31" i="16"/>
  <c r="L9" i="16"/>
  <c r="R9" i="16"/>
  <c r="T9" i="16"/>
  <c r="X9" i="16"/>
  <c r="AD9" i="16"/>
  <c r="AF9" i="16"/>
  <c r="L32" i="16"/>
  <c r="R32" i="16"/>
  <c r="T32" i="16"/>
  <c r="X32" i="16"/>
  <c r="AD32" i="16"/>
  <c r="AF32" i="16"/>
  <c r="L10" i="16"/>
  <c r="R10" i="16"/>
  <c r="T10" i="16"/>
  <c r="X10" i="16"/>
  <c r="AD10" i="16"/>
  <c r="AF10" i="16"/>
  <c r="L33" i="16"/>
  <c r="R33" i="16"/>
  <c r="T33" i="16"/>
  <c r="X33" i="16"/>
  <c r="AD33" i="16"/>
  <c r="AF33" i="16"/>
  <c r="L11" i="16"/>
  <c r="R11" i="16"/>
  <c r="T11" i="16"/>
  <c r="X11" i="16"/>
  <c r="AD11" i="16"/>
  <c r="AF11" i="16"/>
  <c r="L34" i="16"/>
  <c r="R34" i="16"/>
  <c r="T34" i="16"/>
  <c r="X34" i="16"/>
  <c r="AD34" i="16"/>
  <c r="AF34" i="16"/>
  <c r="L12" i="16"/>
  <c r="R12" i="16"/>
  <c r="T12" i="16"/>
  <c r="X12" i="16"/>
  <c r="AD12" i="16"/>
  <c r="AF12" i="16"/>
  <c r="L35" i="16"/>
  <c r="R35" i="16"/>
  <c r="T35" i="16"/>
  <c r="X35" i="16"/>
  <c r="AD35" i="16"/>
  <c r="AF35" i="16"/>
  <c r="L13" i="16"/>
  <c r="R13" i="16"/>
  <c r="T13" i="16"/>
  <c r="X13" i="16"/>
  <c r="AD13" i="16"/>
  <c r="AF13" i="16"/>
  <c r="L36" i="16"/>
  <c r="R36" i="16"/>
  <c r="T36" i="16"/>
  <c r="X36" i="16"/>
  <c r="AD36" i="16"/>
  <c r="AF36" i="16"/>
  <c r="L14" i="16"/>
  <c r="R14" i="16"/>
  <c r="T14" i="16"/>
  <c r="X14" i="16"/>
  <c r="AD14" i="16"/>
  <c r="AF14" i="16"/>
  <c r="L37" i="16"/>
  <c r="R37" i="16"/>
  <c r="T37" i="16"/>
  <c r="X37" i="16"/>
  <c r="AD37" i="16"/>
  <c r="AF37" i="16"/>
  <c r="L15" i="16"/>
  <c r="R15" i="16"/>
  <c r="T15" i="16"/>
  <c r="X15" i="16"/>
  <c r="AD15" i="16"/>
  <c r="AF15" i="16"/>
  <c r="L38" i="16"/>
  <c r="R38" i="16"/>
  <c r="T38" i="16"/>
  <c r="X38" i="16"/>
  <c r="AD38" i="16"/>
  <c r="AF38" i="16"/>
  <c r="L16" i="16"/>
  <c r="R16" i="16"/>
  <c r="T16" i="16"/>
  <c r="X16" i="16"/>
  <c r="AD16" i="16"/>
  <c r="AF16" i="16"/>
  <c r="L39" i="16"/>
  <c r="R39" i="16"/>
  <c r="T39" i="16"/>
  <c r="X39" i="16"/>
  <c r="AD39" i="16"/>
  <c r="AF39" i="16"/>
  <c r="L17" i="16"/>
  <c r="R17" i="16"/>
  <c r="T17" i="16"/>
  <c r="X17" i="16"/>
  <c r="AD17" i="16"/>
  <c r="AF17" i="16"/>
  <c r="L40" i="16"/>
  <c r="R40" i="16"/>
  <c r="T40" i="16"/>
  <c r="X40" i="16"/>
  <c r="AD40" i="16"/>
  <c r="AF40" i="16"/>
  <c r="L18" i="16"/>
  <c r="R18" i="16"/>
  <c r="T18" i="16"/>
  <c r="X18" i="16"/>
  <c r="AD18" i="16"/>
  <c r="AF18" i="16"/>
  <c r="L41" i="16"/>
  <c r="R41" i="16"/>
  <c r="T41" i="16"/>
  <c r="X41" i="16"/>
  <c r="AD41" i="16"/>
  <c r="AF41" i="16"/>
  <c r="L19" i="16"/>
  <c r="R19" i="16"/>
  <c r="T19" i="16"/>
  <c r="X19" i="16"/>
  <c r="AD19" i="16"/>
  <c r="AF19" i="16"/>
  <c r="L42" i="16"/>
  <c r="R42" i="16"/>
  <c r="T42" i="16"/>
  <c r="X42" i="16"/>
  <c r="AD42" i="16"/>
  <c r="AF42" i="16"/>
  <c r="L20" i="16"/>
  <c r="R20" i="16"/>
  <c r="T20" i="16"/>
  <c r="X20" i="16"/>
  <c r="AD20" i="16"/>
  <c r="AF20" i="16"/>
  <c r="L43" i="16"/>
  <c r="R43" i="16"/>
  <c r="T43" i="16"/>
  <c r="X43" i="16"/>
  <c r="AD43" i="16"/>
  <c r="AF43" i="16"/>
  <c r="L21" i="16"/>
  <c r="R21" i="16"/>
  <c r="T21" i="16"/>
  <c r="X21" i="16"/>
  <c r="AD21" i="16"/>
  <c r="AF21" i="16"/>
  <c r="L44" i="16"/>
  <c r="R44" i="16"/>
  <c r="T44" i="16"/>
  <c r="X44" i="16"/>
  <c r="AD44" i="16"/>
  <c r="AF44" i="16"/>
  <c r="L22" i="16"/>
  <c r="R22" i="16"/>
  <c r="T22" i="16"/>
  <c r="X22" i="16"/>
  <c r="AD22" i="16"/>
  <c r="AF22" i="16"/>
  <c r="L45" i="16"/>
  <c r="R45" i="16"/>
  <c r="T45" i="16"/>
  <c r="X45" i="16"/>
  <c r="AD45" i="16"/>
  <c r="AF45" i="16"/>
  <c r="L23" i="16"/>
  <c r="R23" i="16"/>
  <c r="T23" i="16"/>
  <c r="X23" i="16"/>
  <c r="AD23" i="16"/>
  <c r="AF23" i="16"/>
  <c r="L46" i="16"/>
  <c r="R46" i="16"/>
  <c r="T46" i="16"/>
  <c r="X46" i="16"/>
  <c r="AD46" i="16"/>
  <c r="AF46" i="16"/>
  <c r="N24" i="16"/>
  <c r="Z24" i="16"/>
  <c r="N47" i="16"/>
  <c r="Z47" i="16"/>
  <c r="N25" i="16"/>
  <c r="Z25" i="16"/>
  <c r="N48" i="16"/>
  <c r="Z48" i="16"/>
  <c r="K28" i="16" l="1"/>
  <c r="W5" i="16"/>
  <c r="AH5" i="16" s="1"/>
  <c r="K6" i="14"/>
  <c r="J6" i="14"/>
  <c r="I6" i="14"/>
  <c r="D6" i="14"/>
  <c r="B6" i="14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77" i="13"/>
  <c r="K76" i="13"/>
  <c r="K75" i="13"/>
  <c r="K74" i="13"/>
  <c r="K73" i="13"/>
  <c r="K72" i="13"/>
  <c r="K71" i="13"/>
  <c r="K70" i="13"/>
  <c r="K69" i="13"/>
  <c r="K68" i="13"/>
  <c r="E4" i="13"/>
  <c r="W6" i="13"/>
  <c r="L6" i="13"/>
  <c r="O1" i="4"/>
  <c r="L28" i="4" l="1"/>
  <c r="F113" i="13" s="1"/>
  <c r="M28" i="4"/>
  <c r="G113" i="13" s="1"/>
  <c r="N28" i="4"/>
  <c r="H113" i="13" s="1"/>
  <c r="G27" i="4"/>
  <c r="D85" i="13" s="1"/>
  <c r="E25" i="4"/>
  <c r="F22" i="4"/>
  <c r="C80" i="13" s="1"/>
  <c r="G19" i="4"/>
  <c r="D77" i="13" s="1"/>
  <c r="E17" i="4"/>
  <c r="F14" i="4"/>
  <c r="C72" i="13" s="1"/>
  <c r="F27" i="4"/>
  <c r="C85" i="13" s="1"/>
  <c r="G24" i="4"/>
  <c r="D82" i="13" s="1"/>
  <c r="E22" i="4"/>
  <c r="F19" i="4"/>
  <c r="C77" i="13" s="1"/>
  <c r="G16" i="4"/>
  <c r="D74" i="13" s="1"/>
  <c r="E14" i="4"/>
  <c r="F11" i="4"/>
  <c r="C69" i="13" s="1"/>
  <c r="G26" i="4"/>
  <c r="D84" i="13" s="1"/>
  <c r="F21" i="4"/>
  <c r="C79" i="13" s="1"/>
  <c r="E16" i="4"/>
  <c r="G11" i="4"/>
  <c r="D69" i="13" s="1"/>
  <c r="F28" i="4"/>
  <c r="G86" i="13" s="1"/>
  <c r="G25" i="4"/>
  <c r="D83" i="13" s="1"/>
  <c r="E23" i="4"/>
  <c r="F20" i="4"/>
  <c r="C78" i="13" s="1"/>
  <c r="G17" i="4"/>
  <c r="D75" i="13" s="1"/>
  <c r="E15" i="4"/>
  <c r="F12" i="4"/>
  <c r="C70" i="13" s="1"/>
  <c r="E28" i="4"/>
  <c r="F86" i="13" s="1"/>
  <c r="G22" i="4"/>
  <c r="D80" i="13" s="1"/>
  <c r="F17" i="4"/>
  <c r="C75" i="13" s="1"/>
  <c r="E12" i="4"/>
  <c r="F10" i="4"/>
  <c r="C68" i="13" s="1"/>
  <c r="E10" i="4"/>
  <c r="B68" i="13" s="1"/>
  <c r="L25" i="4"/>
  <c r="B110" i="13" s="1"/>
  <c r="L26" i="4"/>
  <c r="B111" i="13" s="1"/>
  <c r="M25" i="4"/>
  <c r="C110" i="13" s="1"/>
  <c r="M27" i="4"/>
  <c r="C112" i="13" s="1"/>
  <c r="N26" i="4"/>
  <c r="D111" i="13" s="1"/>
  <c r="L24" i="4"/>
  <c r="B109" i="13" s="1"/>
  <c r="M21" i="4"/>
  <c r="C106" i="13" s="1"/>
  <c r="N18" i="4"/>
  <c r="D103" i="13" s="1"/>
  <c r="L16" i="4"/>
  <c r="B101" i="13" s="1"/>
  <c r="M13" i="4"/>
  <c r="C98" i="13" s="1"/>
  <c r="N10" i="4"/>
  <c r="D95" i="13" s="1"/>
  <c r="N20" i="4"/>
  <c r="D105" i="13" s="1"/>
  <c r="N16" i="4"/>
  <c r="D101" i="13" s="1"/>
  <c r="M11" i="4"/>
  <c r="C96" i="13" s="1"/>
  <c r="L19" i="4"/>
  <c r="B104" i="13" s="1"/>
  <c r="N13" i="4"/>
  <c r="D98" i="13" s="1"/>
  <c r="N23" i="4"/>
  <c r="D108" i="13" s="1"/>
  <c r="L21" i="4"/>
  <c r="B106" i="13" s="1"/>
  <c r="M18" i="4"/>
  <c r="C103" i="13" s="1"/>
  <c r="N15" i="4"/>
  <c r="D100" i="13" s="1"/>
  <c r="L13" i="4"/>
  <c r="B98" i="13" s="1"/>
  <c r="M10" i="4"/>
  <c r="C95" i="13" s="1"/>
  <c r="L22" i="4"/>
  <c r="B107" i="13" s="1"/>
  <c r="M15" i="4"/>
  <c r="C100" i="13" s="1"/>
  <c r="L10" i="4"/>
  <c r="B95" i="13" s="1"/>
  <c r="N21" i="4"/>
  <c r="D106" i="13" s="1"/>
  <c r="N17" i="4"/>
  <c r="D102" i="13" s="1"/>
  <c r="M12" i="4"/>
  <c r="C97" i="13" s="1"/>
  <c r="N29" i="4"/>
  <c r="H114" i="13" s="1"/>
  <c r="M29" i="4"/>
  <c r="G114" i="13" s="1"/>
  <c r="L29" i="4"/>
  <c r="F114" i="13" s="1"/>
  <c r="E29" i="4"/>
  <c r="F87" i="13" s="1"/>
  <c r="F26" i="4"/>
  <c r="C84" i="13" s="1"/>
  <c r="G23" i="4"/>
  <c r="D81" i="13" s="1"/>
  <c r="E21" i="4"/>
  <c r="F18" i="4"/>
  <c r="C76" i="13" s="1"/>
  <c r="G15" i="4"/>
  <c r="D73" i="13" s="1"/>
  <c r="G28" i="4"/>
  <c r="H86" i="13" s="1"/>
  <c r="E26" i="4"/>
  <c r="F23" i="4"/>
  <c r="C81" i="13" s="1"/>
  <c r="G20" i="4"/>
  <c r="D78" i="13" s="1"/>
  <c r="E18" i="4"/>
  <c r="F15" i="4"/>
  <c r="C73" i="13" s="1"/>
  <c r="G12" i="4"/>
  <c r="D70" i="13" s="1"/>
  <c r="F29" i="4"/>
  <c r="G87" i="13" s="1"/>
  <c r="E24" i="4"/>
  <c r="G18" i="4"/>
  <c r="D76" i="13" s="1"/>
  <c r="F13" i="4"/>
  <c r="C71" i="13" s="1"/>
  <c r="G29" i="4"/>
  <c r="H87" i="13" s="1"/>
  <c r="E27" i="4"/>
  <c r="F24" i="4"/>
  <c r="C82" i="13" s="1"/>
  <c r="G21" i="4"/>
  <c r="D79" i="13" s="1"/>
  <c r="E19" i="4"/>
  <c r="F16" i="4"/>
  <c r="C74" i="13" s="1"/>
  <c r="G13" i="4"/>
  <c r="D71" i="13" s="1"/>
  <c r="E11" i="4"/>
  <c r="F25" i="4"/>
  <c r="C83" i="13" s="1"/>
  <c r="E20" i="4"/>
  <c r="G14" i="4"/>
  <c r="D72" i="13" s="1"/>
  <c r="E13" i="4"/>
  <c r="G10" i="4"/>
  <c r="D68" i="13" s="1"/>
  <c r="I28" i="4"/>
  <c r="L27" i="4"/>
  <c r="B112" i="13" s="1"/>
  <c r="N25" i="4"/>
  <c r="D110" i="13" s="1"/>
  <c r="N27" i="4"/>
  <c r="D112" i="13" s="1"/>
  <c r="M26" i="4"/>
  <c r="C111" i="13" s="1"/>
  <c r="N22" i="4"/>
  <c r="D107" i="13" s="1"/>
  <c r="L20" i="4"/>
  <c r="B105" i="13" s="1"/>
  <c r="M17" i="4"/>
  <c r="C102" i="13" s="1"/>
  <c r="N14" i="4"/>
  <c r="D99" i="13" s="1"/>
  <c r="L12" i="4"/>
  <c r="B97" i="13" s="1"/>
  <c r="N24" i="4"/>
  <c r="D109" i="13" s="1"/>
  <c r="L18" i="4"/>
  <c r="B103" i="13" s="1"/>
  <c r="L14" i="4"/>
  <c r="B99" i="13" s="1"/>
  <c r="L23" i="4"/>
  <c r="B108" i="13" s="1"/>
  <c r="M16" i="4"/>
  <c r="C101" i="13" s="1"/>
  <c r="L11" i="4"/>
  <c r="B96" i="13" s="1"/>
  <c r="M22" i="4"/>
  <c r="C107" i="13" s="1"/>
  <c r="N19" i="4"/>
  <c r="D104" i="13" s="1"/>
  <c r="L17" i="4"/>
  <c r="B102" i="13" s="1"/>
  <c r="M14" i="4"/>
  <c r="C99" i="13" s="1"/>
  <c r="N11" i="4"/>
  <c r="D96" i="13" s="1"/>
  <c r="M23" i="4"/>
  <c r="C108" i="13" s="1"/>
  <c r="M19" i="4"/>
  <c r="C104" i="13" s="1"/>
  <c r="N12" i="4"/>
  <c r="D97" i="13" s="1"/>
  <c r="M24" i="4"/>
  <c r="C109" i="13" s="1"/>
  <c r="M20" i="4"/>
  <c r="C105" i="13" s="1"/>
  <c r="L15" i="4"/>
  <c r="B100" i="13" s="1"/>
  <c r="D10" i="4"/>
  <c r="B29" i="4"/>
  <c r="I87" i="19" s="1"/>
  <c r="B28" i="4"/>
  <c r="I8" i="4"/>
  <c r="B8" i="4"/>
  <c r="I29" i="4"/>
  <c r="B13" i="4"/>
  <c r="B17" i="4"/>
  <c r="B21" i="4"/>
  <c r="B25" i="4"/>
  <c r="B10" i="4"/>
  <c r="B14" i="4"/>
  <c r="B18" i="4"/>
  <c r="B22" i="4"/>
  <c r="B26" i="4"/>
  <c r="B11" i="4"/>
  <c r="B15" i="4"/>
  <c r="B19" i="4"/>
  <c r="B23" i="4"/>
  <c r="B27" i="4"/>
  <c r="B12" i="4"/>
  <c r="B16" i="4"/>
  <c r="B20" i="4"/>
  <c r="B24" i="4"/>
  <c r="D11" i="4"/>
  <c r="D12" i="4"/>
  <c r="D13" i="4"/>
  <c r="D14" i="4"/>
  <c r="D15" i="4"/>
  <c r="B73" i="13" s="1"/>
  <c r="D16" i="4"/>
  <c r="D17" i="4"/>
  <c r="D18" i="4"/>
  <c r="D19" i="4"/>
  <c r="D20" i="4"/>
  <c r="B78" i="13" s="1"/>
  <c r="D21" i="4"/>
  <c r="B79" i="13" s="1"/>
  <c r="D22" i="4"/>
  <c r="D23" i="4"/>
  <c r="D24" i="4"/>
  <c r="B82" i="13" s="1"/>
  <c r="D25" i="4"/>
  <c r="D26" i="4"/>
  <c r="D2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E109" i="13" s="1"/>
  <c r="I25" i="4"/>
  <c r="I26" i="4"/>
  <c r="I27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B74" i="13" l="1"/>
  <c r="B76" i="13"/>
  <c r="B75" i="13"/>
  <c r="B77" i="13"/>
  <c r="B72" i="13"/>
  <c r="B70" i="13"/>
  <c r="B84" i="13"/>
  <c r="B80" i="13"/>
  <c r="B83" i="13"/>
  <c r="B81" i="13"/>
  <c r="B85" i="13"/>
  <c r="B71" i="13"/>
  <c r="B69" i="13"/>
  <c r="P87" i="13"/>
  <c r="M87" i="13"/>
  <c r="J87" i="13"/>
  <c r="O87" i="13"/>
  <c r="I87" i="13"/>
  <c r="K87" i="13"/>
  <c r="N87" i="13"/>
  <c r="L87" i="13"/>
  <c r="M85" i="19"/>
  <c r="E83" i="19"/>
  <c r="M83" i="19"/>
  <c r="M84" i="19"/>
  <c r="E111" i="13"/>
  <c r="B111" i="19"/>
  <c r="E110" i="13"/>
  <c r="B110" i="19"/>
  <c r="E85" i="19"/>
  <c r="E112" i="13"/>
  <c r="B112" i="19"/>
  <c r="E84" i="19"/>
  <c r="M111" i="13"/>
  <c r="M107" i="13"/>
  <c r="M103" i="13"/>
  <c r="M99" i="13"/>
  <c r="M95" i="13"/>
  <c r="E105" i="13"/>
  <c r="E101" i="13"/>
  <c r="E97" i="13"/>
  <c r="M85" i="13"/>
  <c r="M81" i="13"/>
  <c r="M77" i="13"/>
  <c r="M73" i="13"/>
  <c r="M69" i="13"/>
  <c r="E74" i="13"/>
  <c r="E77" i="13"/>
  <c r="E80" i="13"/>
  <c r="E83" i="13"/>
  <c r="I114" i="13"/>
  <c r="M112" i="13"/>
  <c r="M110" i="13"/>
  <c r="M106" i="13"/>
  <c r="M102" i="13"/>
  <c r="M98" i="13"/>
  <c r="E108" i="13"/>
  <c r="E104" i="13"/>
  <c r="E100" i="13"/>
  <c r="E96" i="13"/>
  <c r="M84" i="13"/>
  <c r="M80" i="13"/>
  <c r="M76" i="13"/>
  <c r="M72" i="13"/>
  <c r="M68" i="13"/>
  <c r="E70" i="13"/>
  <c r="E73" i="13"/>
  <c r="E76" i="13"/>
  <c r="E79" i="13"/>
  <c r="H3" i="13"/>
  <c r="M109" i="13"/>
  <c r="M105" i="13"/>
  <c r="M101" i="13"/>
  <c r="M97" i="13"/>
  <c r="E107" i="13"/>
  <c r="E103" i="13"/>
  <c r="E99" i="13"/>
  <c r="E95" i="13"/>
  <c r="M83" i="13"/>
  <c r="M79" i="13"/>
  <c r="M75" i="13"/>
  <c r="M71" i="13"/>
  <c r="E82" i="13"/>
  <c r="E85" i="13"/>
  <c r="E69" i="13"/>
  <c r="E72" i="13"/>
  <c r="E75" i="13"/>
  <c r="M108" i="13"/>
  <c r="M104" i="13"/>
  <c r="M100" i="13"/>
  <c r="M96" i="13"/>
  <c r="E106" i="13"/>
  <c r="E102" i="13"/>
  <c r="E98" i="13"/>
  <c r="I113" i="13"/>
  <c r="M82" i="13"/>
  <c r="M78" i="13"/>
  <c r="M74" i="13"/>
  <c r="M70" i="13"/>
  <c r="E78" i="13"/>
  <c r="E81" i="13"/>
  <c r="E84" i="13"/>
  <c r="E68" i="13"/>
  <c r="E71" i="13"/>
  <c r="I86" i="13"/>
  <c r="E61" i="13"/>
  <c r="E88" i="13"/>
  <c r="X3" i="13"/>
</calcChain>
</file>

<file path=xl/sharedStrings.xml><?xml version="1.0" encoding="utf-8"?>
<sst xmlns="http://schemas.openxmlformats.org/spreadsheetml/2006/main" count="525" uniqueCount="268">
  <si>
    <t>場所</t>
    <rPh sb="0" eb="2">
      <t>バショ</t>
    </rPh>
    <phoneticPr fontId="1"/>
  </si>
  <si>
    <t>№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</si>
  <si>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</si>
  <si>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</si>
  <si>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</si>
  <si>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Ａコーチ</t>
    <phoneticPr fontId="1"/>
  </si>
  <si>
    <t>Ａチーム</t>
    <phoneticPr fontId="1"/>
  </si>
  <si>
    <t>Ｂチーム</t>
    <phoneticPr fontId="1"/>
  </si>
  <si>
    <t>大会名</t>
    <rPh sb="0" eb="3">
      <t>タイカイメイ</t>
    </rPh>
    <phoneticPr fontId="1"/>
  </si>
  <si>
    <t>No.</t>
    <phoneticPr fontId="1"/>
  </si>
  <si>
    <t>Ａ</t>
    <phoneticPr fontId="1"/>
  </si>
  <si>
    <t>Ｂ</t>
    <phoneticPr fontId="1"/>
  </si>
  <si>
    <t>CAP</t>
    <phoneticPr fontId="1"/>
  </si>
  <si>
    <t>CAP</t>
    <phoneticPr fontId="1"/>
  </si>
  <si>
    <t>№</t>
    <phoneticPr fontId="1"/>
  </si>
  <si>
    <t>チームファウル</t>
    <phoneticPr fontId="1"/>
  </si>
  <si>
    <t>B</t>
    <phoneticPr fontId="1"/>
  </si>
  <si>
    <t>A</t>
    <phoneticPr fontId="1"/>
  </si>
  <si>
    <t>－</t>
    <phoneticPr fontId="1"/>
  </si>
  <si>
    <t>Game No.</t>
    <phoneticPr fontId="1"/>
  </si>
  <si>
    <t>チームＡ：</t>
    <phoneticPr fontId="1"/>
  </si>
  <si>
    <t>チームＢ：</t>
    <phoneticPr fontId="1"/>
  </si>
  <si>
    <t>時間</t>
    <rPh sb="0" eb="2">
      <t>ジカン</t>
    </rPh>
    <phoneticPr fontId="1"/>
  </si>
  <si>
    <t>チームＡ：</t>
    <phoneticPr fontId="1"/>
  </si>
  <si>
    <t>タイムアウト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</si>
  <si>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</si>
  <si>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コーチ</t>
    <phoneticPr fontId="1"/>
  </si>
  <si>
    <t>Ａ．コーチ</t>
    <phoneticPr fontId="1"/>
  </si>
  <si>
    <t>ラ ン ニ ン グ ・ ス コ ア</t>
    <phoneticPr fontId="1"/>
  </si>
  <si>
    <t>　</t>
    <phoneticPr fontId="1"/>
  </si>
  <si>
    <t>←この色のセルのみ入力してください。</t>
    <rPh sb="3" eb="4">
      <t>イロ</t>
    </rPh>
    <rPh sb="9" eb="11">
      <t>ニュウリョク</t>
    </rPh>
    <phoneticPr fontId="26"/>
  </si>
  <si>
    <t>通し番号</t>
    <rPh sb="0" eb="1">
      <t>トオ</t>
    </rPh>
    <rPh sb="2" eb="4">
      <t>バンゴウ</t>
    </rPh>
    <phoneticPr fontId="1"/>
  </si>
  <si>
    <t>チーム記号</t>
    <rPh sb="3" eb="5">
      <t>キゴウ</t>
    </rPh>
    <phoneticPr fontId="1"/>
  </si>
  <si>
    <t>コーチ</t>
    <phoneticPr fontId="1"/>
  </si>
  <si>
    <t>会場</t>
    <rPh sb="0" eb="2">
      <t>カイジョウ</t>
    </rPh>
    <phoneticPr fontId="1"/>
  </si>
  <si>
    <t>ﾁｰﾑA</t>
    <phoneticPr fontId="1"/>
  </si>
  <si>
    <t>ﾁｰﾑB</t>
    <phoneticPr fontId="1"/>
  </si>
  <si>
    <t>チーム記号</t>
    <rPh sb="3" eb="5">
      <t>キゴウ</t>
    </rPh>
    <phoneticPr fontId="1"/>
  </si>
  <si>
    <t>Ａコーチ</t>
    <phoneticPr fontId="1"/>
  </si>
  <si>
    <t>一般社団法人山口県バスケットボール協会</t>
    <rPh sb="0" eb="2">
      <t>イッパン</t>
    </rPh>
    <rPh sb="2" eb="6">
      <t>シャダンホウジン</t>
    </rPh>
    <rPh sb="6" eb="9">
      <t>ヤマグチケン</t>
    </rPh>
    <rPh sb="17" eb="19">
      <t>キョウカイ</t>
    </rPh>
    <phoneticPr fontId="1"/>
  </si>
  <si>
    <t>第１クォーター</t>
    <rPh sb="0" eb="1">
      <t>ダイ</t>
    </rPh>
    <phoneticPr fontId="1"/>
  </si>
  <si>
    <t>第２クォーター</t>
    <rPh sb="0" eb="1">
      <t>ダイ</t>
    </rPh>
    <phoneticPr fontId="1"/>
  </si>
  <si>
    <t>第３クォーター</t>
    <rPh sb="0" eb="1">
      <t>ダイ</t>
    </rPh>
    <phoneticPr fontId="1"/>
  </si>
  <si>
    <t>第４クォーター</t>
    <rPh sb="0" eb="1">
      <t>ダイ</t>
    </rPh>
    <phoneticPr fontId="1"/>
  </si>
  <si>
    <t>※　このメンバー表はそのままスコアシートに貼り付けるので、規格・サイズを変えないでください。（サイズ＝縦89mm×横51mm）</t>
    <rPh sb="8" eb="9">
      <t>ヒョウ</t>
    </rPh>
    <rPh sb="21" eb="22">
      <t>ハ</t>
    </rPh>
    <rPh sb="23" eb="24">
      <t>ツ</t>
    </rPh>
    <rPh sb="29" eb="31">
      <t>キカク</t>
    </rPh>
    <rPh sb="36" eb="37">
      <t>カ</t>
    </rPh>
    <rPh sb="51" eb="52">
      <t>タテ</t>
    </rPh>
    <rPh sb="57" eb="58">
      <t>ヨコ</t>
    </rPh>
    <phoneticPr fontId="1"/>
  </si>
  <si>
    <t xml:space="preserve"> </t>
    <phoneticPr fontId="1"/>
  </si>
  <si>
    <t>89mm</t>
    <phoneticPr fontId="1"/>
  </si>
  <si>
    <t>※キャプテンは「ＣＡＰ」
　欄に「１」を入力する</t>
    <rPh sb="14" eb="15">
      <t>ラン</t>
    </rPh>
    <rPh sb="20" eb="22">
      <t>ニュウリョク</t>
    </rPh>
    <phoneticPr fontId="1"/>
  </si>
  <si>
    <t>氏　　 名</t>
    <rPh sb="0" eb="1">
      <t>シ</t>
    </rPh>
    <rPh sb="4" eb="5">
      <t>メイ</t>
    </rPh>
    <phoneticPr fontId="1"/>
  </si>
  <si>
    <t>Ａ４版　１チーム１８名、審判3人制対応</t>
    <rPh sb="2" eb="3">
      <t>バン</t>
    </rPh>
    <rPh sb="10" eb="11">
      <t>メイ</t>
    </rPh>
    <rPh sb="12" eb="14">
      <t>シンパン</t>
    </rPh>
    <rPh sb="15" eb="17">
      <t>ニンセイ</t>
    </rPh>
    <rPh sb="17" eb="19">
      <t>タイオウ</t>
    </rPh>
    <phoneticPr fontId="1"/>
  </si>
  <si>
    <t>・「3_メンバー表」シートに必要な情報を入力して印刷する。</t>
    <rPh sb="8" eb="9">
      <t>ヒョウ</t>
    </rPh>
    <rPh sb="14" eb="16">
      <t>ヒツヨウ</t>
    </rPh>
    <rPh sb="17" eb="19">
      <t>ジョウホウ</t>
    </rPh>
    <rPh sb="20" eb="22">
      <t>ニュウリョク</t>
    </rPh>
    <rPh sb="24" eb="26">
      <t>インサツ</t>
    </rPh>
    <phoneticPr fontId="1"/>
  </si>
  <si>
    <t>新しいスコアシートに貼付するメンバー表を準備するには</t>
    <rPh sb="0" eb="1">
      <t>アタラ</t>
    </rPh>
    <rPh sb="10" eb="12">
      <t>チョウフ</t>
    </rPh>
    <rPh sb="18" eb="19">
      <t>ヒョウ</t>
    </rPh>
    <rPh sb="20" eb="22">
      <t>ジュンビ</t>
    </rPh>
    <phoneticPr fontId="1"/>
  </si>
  <si>
    <t>大会名や選手氏名等の入ったスコアシートを印刷するには</t>
    <rPh sb="0" eb="3">
      <t>タイカイメイ</t>
    </rPh>
    <rPh sb="4" eb="6">
      <t>センシュ</t>
    </rPh>
    <rPh sb="6" eb="8">
      <t>シメイ</t>
    </rPh>
    <rPh sb="8" eb="9">
      <t>トウ</t>
    </rPh>
    <rPh sb="10" eb="11">
      <t>ハイ</t>
    </rPh>
    <rPh sb="20" eb="22">
      <t>インサツ</t>
    </rPh>
    <phoneticPr fontId="1"/>
  </si>
  <si>
    <t>（１）「4_チーム表」シートを完成させる。（各チームにチーム記号（固有の記号または番号）を付加する）</t>
    <rPh sb="9" eb="10">
      <t>ヒョウ</t>
    </rPh>
    <rPh sb="15" eb="17">
      <t>カンセイ</t>
    </rPh>
    <rPh sb="22" eb="23">
      <t>カク</t>
    </rPh>
    <rPh sb="30" eb="32">
      <t>キゴウ</t>
    </rPh>
    <rPh sb="33" eb="35">
      <t>コユウ</t>
    </rPh>
    <rPh sb="36" eb="38">
      <t>キゴウ</t>
    </rPh>
    <rPh sb="41" eb="43">
      <t>バンゴウ</t>
    </rPh>
    <rPh sb="45" eb="47">
      <t>フカ</t>
    </rPh>
    <phoneticPr fontId="1"/>
  </si>
  <si>
    <t>（４）「1_スコアシート」シートを印刷する。</t>
    <rPh sb="17" eb="19">
      <t>インサツ</t>
    </rPh>
    <phoneticPr fontId="1"/>
  </si>
  <si>
    <t>OFFICIAL　ＳＣＯＲＥ ＳＨＥＥＴ</t>
    <phoneticPr fontId="1"/>
  </si>
  <si>
    <t>「チーム記号」は、数値または文字列（半角英数）を用いてください。　</t>
    <rPh sb="4" eb="6">
      <t>キゴウ</t>
    </rPh>
    <rPh sb="9" eb="11">
      <t>スウチ</t>
    </rPh>
    <rPh sb="14" eb="17">
      <t>モジレツ</t>
    </rPh>
    <rPh sb="18" eb="20">
      <t>ハンカク</t>
    </rPh>
    <rPh sb="20" eb="22">
      <t>エイスウ</t>
    </rPh>
    <rPh sb="24" eb="25">
      <t>モチ</t>
    </rPh>
    <phoneticPr fontId="21"/>
  </si>
  <si>
    <t>選手の番号「00」を入力する場合は、文字列として入力してください。（アポストロフィをつけて、「'00」と入力する）</t>
    <rPh sb="10" eb="12">
      <t>ニュウリョク</t>
    </rPh>
    <rPh sb="14" eb="16">
      <t>バアイ</t>
    </rPh>
    <rPh sb="18" eb="21">
      <t>モジレツ</t>
    </rPh>
    <rPh sb="24" eb="26">
      <t>ニュウリョク</t>
    </rPh>
    <rPh sb="52" eb="54">
      <t>ニュウリョク</t>
    </rPh>
    <phoneticPr fontId="21"/>
  </si>
  <si>
    <t>新しい（何も書かれていない）スコアシートを印刷するには</t>
    <rPh sb="0" eb="1">
      <t>アタラ</t>
    </rPh>
    <rPh sb="4" eb="5">
      <t>ナニ</t>
    </rPh>
    <rPh sb="6" eb="7">
      <t>カ</t>
    </rPh>
    <rPh sb="21" eb="23">
      <t>インサツ</t>
    </rPh>
    <phoneticPr fontId="1"/>
  </si>
  <si>
    <t>（１）「4_チーム表」シートを完成させる。</t>
    <rPh sb="9" eb="10">
      <t>ヒョウ</t>
    </rPh>
    <rPh sb="15" eb="17">
      <t>カンセイ</t>
    </rPh>
    <phoneticPr fontId="1"/>
  </si>
  <si>
    <t>（２）「5_ゲーム表」シートを完成させる。</t>
    <rPh sb="9" eb="10">
      <t>ヒョウ</t>
    </rPh>
    <rPh sb="15" eb="17">
      <t>カンセイ</t>
    </rPh>
    <phoneticPr fontId="1"/>
  </si>
  <si>
    <t>（４）「CAP」欄に「１」を入力すると、名前の後ろに「（ＣＡＰ）」と表示される</t>
    <rPh sb="8" eb="9">
      <t>ラン</t>
    </rPh>
    <rPh sb="14" eb="16">
      <t>ニュウリョク</t>
    </rPh>
    <rPh sb="20" eb="22">
      <t>ナマエ</t>
    </rPh>
    <rPh sb="23" eb="24">
      <t>ウシ</t>
    </rPh>
    <rPh sb="34" eb="36">
      <t>ヒョウジ</t>
    </rPh>
    <phoneticPr fontId="1"/>
  </si>
  <si>
    <t>（５）「1_スコアシート」シートを印刷する。</t>
    <rPh sb="17" eb="19">
      <t>インサツ</t>
    </rPh>
    <phoneticPr fontId="1"/>
  </si>
  <si>
    <t>（２）「1_スコアシート」シートを印刷する。</t>
    <rPh sb="17" eb="19">
      <t>インサツ</t>
    </rPh>
    <phoneticPr fontId="1"/>
  </si>
  <si>
    <t>選手氏名</t>
    <rPh sb="0" eb="1">
      <t>セン</t>
    </rPh>
    <phoneticPr fontId="1"/>
  </si>
  <si>
    <t>チーム名を入力すると、「選手氏名」の後に表示されます。　例：選手氏名(○○高校)</t>
    <rPh sb="3" eb="4">
      <t>メイ</t>
    </rPh>
    <rPh sb="5" eb="7">
      <t>ニュウリョク</t>
    </rPh>
    <rPh sb="12" eb="14">
      <t>センシュ</t>
    </rPh>
    <rPh sb="14" eb="16">
      <t>シメイ</t>
    </rPh>
    <rPh sb="18" eb="19">
      <t>アト</t>
    </rPh>
    <rPh sb="20" eb="22">
      <t>ヒョウジ</t>
    </rPh>
    <rPh sb="28" eb="29">
      <t>レイ</t>
    </rPh>
    <rPh sb="30" eb="32">
      <t>センシュ</t>
    </rPh>
    <rPh sb="32" eb="34">
      <t>シメイ</t>
    </rPh>
    <rPh sb="37" eb="39">
      <t>コウコウ</t>
    </rPh>
    <phoneticPr fontId="21"/>
  </si>
  <si>
    <t>←サンプル１</t>
    <phoneticPr fontId="1"/>
  </si>
  <si>
    <t>※ 大会名・会場名・期日のみが入力されたスコアシートの印刷も可能です</t>
    <rPh sb="2" eb="5">
      <t>タイカイメイ</t>
    </rPh>
    <rPh sb="6" eb="9">
      <t>カイジョウメイ</t>
    </rPh>
    <rPh sb="10" eb="12">
      <t>キジツ</t>
    </rPh>
    <rPh sb="15" eb="17">
      <t>ニュウリョク</t>
    </rPh>
    <rPh sb="27" eb="29">
      <t>インサツ</t>
    </rPh>
    <rPh sb="30" eb="32">
      <t>カノウ</t>
    </rPh>
    <phoneticPr fontId="1"/>
  </si>
  <si>
    <t>大会名・期日・会場のみが入ったスコアシートを印刷するには</t>
    <rPh sb="0" eb="3">
      <t>タイカイメイ</t>
    </rPh>
    <rPh sb="4" eb="6">
      <t>キジツ</t>
    </rPh>
    <rPh sb="7" eb="9">
      <t>カイジョウ</t>
    </rPh>
    <rPh sb="12" eb="13">
      <t>ハイ</t>
    </rPh>
    <rPh sb="22" eb="24">
      <t>インサツ</t>
    </rPh>
    <phoneticPr fontId="1"/>
  </si>
  <si>
    <t>（３）「1_スコアシート」シートを印刷する。</t>
    <rPh sb="17" eb="19">
      <t>インサツ</t>
    </rPh>
    <phoneticPr fontId="1"/>
  </si>
  <si>
    <t>　　　（期日と会場のみ設定する。時間とチームA・Bの欄は空欄）</t>
    <rPh sb="4" eb="6">
      <t>キジツ</t>
    </rPh>
    <rPh sb="7" eb="9">
      <t>カイジョウ</t>
    </rPh>
    <rPh sb="11" eb="13">
      <t>セッテイ</t>
    </rPh>
    <rPh sb="16" eb="18">
      <t>ジカン</t>
    </rPh>
    <rPh sb="26" eb="27">
      <t>ラン</t>
    </rPh>
    <rPh sb="28" eb="30">
      <t>クウラン</t>
    </rPh>
    <phoneticPr fontId="1"/>
  </si>
  <si>
    <t>オーバータイム</t>
    <phoneticPr fontId="1"/>
  </si>
  <si>
    <t>④</t>
    <phoneticPr fontId="1"/>
  </si>
  <si>
    <t>③</t>
    <phoneticPr fontId="1"/>
  </si>
  <si>
    <t>クォーター</t>
    <phoneticPr fontId="1"/>
  </si>
  <si>
    <t>②</t>
    <phoneticPr fontId="1"/>
  </si>
  <si>
    <t>①</t>
    <phoneticPr fontId="1"/>
  </si>
  <si>
    <t>2ndアンパイア</t>
    <phoneticPr fontId="1"/>
  </si>
  <si>
    <t>ＴＯチーム名</t>
    <rPh sb="5" eb="6">
      <t>メイ</t>
    </rPh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</si>
  <si>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</si>
  <si>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</si>
  <si>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Game.No</t>
    <phoneticPr fontId="1"/>
  </si>
  <si>
    <t>時間</t>
    <rPh sb="0" eb="2">
      <t>ジカン</t>
    </rPh>
    <phoneticPr fontId="1"/>
  </si>
  <si>
    <t>Player
in</t>
    <phoneticPr fontId="1"/>
  </si>
  <si>
    <t xml:space="preserve"> スコア</t>
    <phoneticPr fontId="1"/>
  </si>
  <si>
    <t xml:space="preserve"> 最終スコア</t>
    <rPh sb="1" eb="3">
      <t>サイシュウ</t>
    </rPh>
    <phoneticPr fontId="1"/>
  </si>
  <si>
    <t xml:space="preserve"> 勝者チーム</t>
    <rPh sb="1" eb="3">
      <t>ショウシャ</t>
    </rPh>
    <phoneticPr fontId="1"/>
  </si>
  <si>
    <t xml:space="preserve"> 試合終了時間</t>
    <rPh sb="1" eb="3">
      <t>シアイ</t>
    </rPh>
    <rPh sb="3" eb="5">
      <t>シュウリョウ</t>
    </rPh>
    <rPh sb="5" eb="7">
      <t>ジカン</t>
    </rPh>
    <phoneticPr fontId="1"/>
  </si>
  <si>
    <t xml:space="preserve"> 1stアンパイア</t>
    <phoneticPr fontId="1"/>
  </si>
  <si>
    <t xml:space="preserve"> クルーチーフ</t>
    <phoneticPr fontId="1"/>
  </si>
  <si>
    <t xml:space="preserve"> ｼｮｯﾄｸﾛｯｸｵﾍﾟﾚｰﾀｰ</t>
    <phoneticPr fontId="1"/>
  </si>
  <si>
    <t xml:space="preserve"> タイマー</t>
    <phoneticPr fontId="1"/>
  </si>
  <si>
    <t xml:space="preserve"> Ａ．スコアラー</t>
    <phoneticPr fontId="1"/>
  </si>
  <si>
    <t xml:space="preserve"> スコアラー</t>
    <phoneticPr fontId="1"/>
  </si>
  <si>
    <t>Ver.5.1</t>
    <phoneticPr fontId="1"/>
  </si>
  <si>
    <t>（１）「大会名」と「Game.No」の欄を空欄にする。</t>
    <rPh sb="4" eb="7">
      <t>タイカイメイ</t>
    </rPh>
    <rPh sb="19" eb="20">
      <t>ラン</t>
    </rPh>
    <rPh sb="21" eb="23">
      <t>クウラン</t>
    </rPh>
    <phoneticPr fontId="1"/>
  </si>
  <si>
    <t>（「大会名を入力してください」「Game.Noを入力してください」と表示される状態にする）</t>
    <rPh sb="2" eb="5">
      <t>タイカイメイ</t>
    </rPh>
    <rPh sb="6" eb="8">
      <t>ニュウリョク</t>
    </rPh>
    <rPh sb="24" eb="26">
      <t>ニュウリョク</t>
    </rPh>
    <rPh sb="34" eb="36">
      <t>ヒョウジ</t>
    </rPh>
    <rPh sb="39" eb="41">
      <t>ジョウタイ</t>
    </rPh>
    <phoneticPr fontId="1"/>
  </si>
  <si>
    <t>（３）「大会名」と「Game.No」を入力する。</t>
    <rPh sb="4" eb="7">
      <t>タイカイメイ</t>
    </rPh>
    <rPh sb="19" eb="21">
      <t>ニュウリョク</t>
    </rPh>
    <phoneticPr fontId="1"/>
  </si>
  <si>
    <t>（１）「5_ゲーム表」シートに、「半角スペース」をGame.Noとするゲームを登録する。</t>
    <rPh sb="9" eb="10">
      <t>ヒョウ</t>
    </rPh>
    <rPh sb="17" eb="19">
      <t>ハンカク</t>
    </rPh>
    <rPh sb="39" eb="41">
      <t>トウロク</t>
    </rPh>
    <phoneticPr fontId="1"/>
  </si>
  <si>
    <t>（２）「Game.No」の欄に「半角スペース」を入力する。</t>
    <rPh sb="13" eb="14">
      <t>ラン</t>
    </rPh>
    <rPh sb="16" eb="18">
      <t>ハンカク</t>
    </rPh>
    <rPh sb="24" eb="26">
      <t>ニュウリョク</t>
    </rPh>
    <phoneticPr fontId="1"/>
  </si>
  <si>
    <t>サンプル</t>
    <phoneticPr fontId="1"/>
  </si>
  <si>
    <t>「4_チーム表」シートと「5_ゲーム表」シートにはサンプルデータが入力されています。</t>
    <rPh sb="6" eb="7">
      <t>ヒョウ</t>
    </rPh>
    <rPh sb="18" eb="19">
      <t>ヒョウ</t>
    </rPh>
    <rPh sb="33" eb="35">
      <t>ニュウリョク</t>
    </rPh>
    <phoneticPr fontId="1"/>
  </si>
  <si>
    <t>2019年改訂版</t>
    <rPh sb="4" eb="5">
      <t>ネン</t>
    </rPh>
    <rPh sb="5" eb="7">
      <t>カイテイ</t>
    </rPh>
    <rPh sb="7" eb="8">
      <t>バン</t>
    </rPh>
    <phoneticPr fontId="1"/>
  </si>
  <si>
    <t>・「2_入力」シートの「大会名」と「Game.No」の欄を空欄にして、「1_スコアシート」シートを印刷する。</t>
    <rPh sb="4" eb="6">
      <t>ニュウリョク</t>
    </rPh>
    <rPh sb="12" eb="15">
      <t>タイカイメイ</t>
    </rPh>
    <rPh sb="27" eb="28">
      <t>ラン</t>
    </rPh>
    <rPh sb="29" eb="31">
      <t>クウラン</t>
    </rPh>
    <rPh sb="49" eb="51">
      <t>インサツ</t>
    </rPh>
    <phoneticPr fontId="1"/>
  </si>
  <si>
    <t>ゲームのデータ（日付、会場、対戦チーム等）と、出場チームのデータ（メンバー表）を事前に入力して
おけば、大会名や選手氏名等の入ったスコアシートを印刷することができます。</t>
    <rPh sb="8" eb="10">
      <t>ヒヅケ</t>
    </rPh>
    <rPh sb="11" eb="13">
      <t>カイジョウ</t>
    </rPh>
    <rPh sb="14" eb="16">
      <t>タイセン</t>
    </rPh>
    <rPh sb="19" eb="20">
      <t>トウ</t>
    </rPh>
    <rPh sb="23" eb="25">
      <t>シュツジョウ</t>
    </rPh>
    <rPh sb="37" eb="38">
      <t>ヒョウ</t>
    </rPh>
    <rPh sb="40" eb="42">
      <t>ジゼン</t>
    </rPh>
    <rPh sb="43" eb="45">
      <t>ニュウリョク</t>
    </rPh>
    <rPh sb="52" eb="55">
      <t>タイカイメイ</t>
    </rPh>
    <rPh sb="56" eb="58">
      <t>センシュ</t>
    </rPh>
    <rPh sb="58" eb="60">
      <t>シメイ</t>
    </rPh>
    <rPh sb="60" eb="61">
      <t>トウ</t>
    </rPh>
    <rPh sb="62" eb="63">
      <t>ハイ</t>
    </rPh>
    <rPh sb="72" eb="74">
      <t>インサツ</t>
    </rPh>
    <phoneticPr fontId="1"/>
  </si>
  <si>
    <t>（３）「2_入力」シートに大会名と Game.No を入力する。</t>
    <rPh sb="6" eb="8">
      <t>ニュウリョク</t>
    </rPh>
    <rPh sb="13" eb="16">
      <t>タイカイメイ</t>
    </rPh>
    <rPh sb="27" eb="29">
      <t>ニュウリョク</t>
    </rPh>
    <phoneticPr fontId="1"/>
  </si>
  <si>
    <t>（２）「5_ゲーム表」シートを完成させる。（各ゲームに Game.No（固有の番号または記号）を付加する）</t>
    <rPh sb="9" eb="10">
      <t>ヒョウ</t>
    </rPh>
    <rPh sb="15" eb="17">
      <t>カンセイ</t>
    </rPh>
    <rPh sb="22" eb="23">
      <t>カク</t>
    </rPh>
    <rPh sb="36" eb="38">
      <t>コユウ</t>
    </rPh>
    <rPh sb="39" eb="41">
      <t>バンゴウ</t>
    </rPh>
    <rPh sb="44" eb="46">
      <t>キゴウ</t>
    </rPh>
    <rPh sb="48" eb="50">
      <t>フカ</t>
    </rPh>
    <phoneticPr fontId="1"/>
  </si>
  <si>
    <t>268mm</t>
    <phoneticPr fontId="1"/>
  </si>
  <si>
    <t>★スコアシートの本体（セルA4～AJ58）の標準サイズ</t>
    <rPh sb="8" eb="10">
      <t>ホンタイ</t>
    </rPh>
    <rPh sb="22" eb="24">
      <t>ヒョウジュン</t>
    </rPh>
    <phoneticPr fontId="1"/>
  </si>
  <si>
    <t>　　　　　　　　縦268mm×横180mm</t>
    <rPh sb="8" eb="9">
      <t>タテ</t>
    </rPh>
    <rPh sb="15" eb="16">
      <t>ヨコ</t>
    </rPh>
    <phoneticPr fontId="1"/>
  </si>
  <si>
    <t>180mm</t>
    <phoneticPr fontId="1"/>
  </si>
  <si>
    <t>53mm</t>
    <phoneticPr fontId="1"/>
  </si>
  <si>
    <r>
      <t xml:space="preserve">スコアシート　〔2019年度 </t>
    </r>
    <r>
      <rPr>
        <b/>
        <sz val="20"/>
        <color rgb="FFFF0000"/>
        <rFont val="ＭＳ Ｐゴシック"/>
        <family val="3"/>
        <charset val="128"/>
      </rPr>
      <t>改定版</t>
    </r>
    <r>
      <rPr>
        <b/>
        <sz val="20"/>
        <color rgb="FFFFFF00"/>
        <rFont val="ＭＳ Ｐゴシック"/>
        <family val="3"/>
        <charset val="128"/>
      </rPr>
      <t>〕</t>
    </r>
    <rPh sb="12" eb="14">
      <t>ネンド</t>
    </rPh>
    <rPh sb="15" eb="17">
      <t>カイテイ</t>
    </rPh>
    <rPh sb="17" eb="18">
      <t>バン</t>
    </rPh>
    <phoneticPr fontId="1"/>
  </si>
  <si>
    <t>№</t>
    <phoneticPr fontId="1"/>
  </si>
  <si>
    <t>Licence</t>
    <phoneticPr fontId="1"/>
  </si>
  <si>
    <t>ファウル　Fauls</t>
    <phoneticPr fontId="1"/>
  </si>
  <si>
    <t>クルーチーフ</t>
    <phoneticPr fontId="1"/>
  </si>
  <si>
    <t>1ｓｔ アンパイア</t>
    <phoneticPr fontId="1"/>
  </si>
  <si>
    <t>2nd アンパイア</t>
    <phoneticPr fontId="1"/>
  </si>
  <si>
    <t>名古屋市小中学校体育連盟バスケットボール部</t>
    <rPh sb="0" eb="4">
      <t>ナゴヤシ</t>
    </rPh>
    <rPh sb="4" eb="5">
      <t>ショウ</t>
    </rPh>
    <rPh sb="5" eb="8">
      <t>チュウガッコウ</t>
    </rPh>
    <rPh sb="8" eb="10">
      <t>タイイク</t>
    </rPh>
    <rPh sb="10" eb="12">
      <t>レンメイ</t>
    </rPh>
    <rPh sb="20" eb="21">
      <t>ブ</t>
    </rPh>
    <phoneticPr fontId="1"/>
  </si>
  <si>
    <t>名古屋東</t>
    <rPh sb="0" eb="2">
      <t>ナゴヤ</t>
    </rPh>
    <rPh sb="2" eb="3">
      <t>ヒガシ</t>
    </rPh>
    <phoneticPr fontId="1"/>
  </si>
  <si>
    <t>名古屋市千種スポーツセンター</t>
    <rPh sb="0" eb="4">
      <t>ナゴヤシ</t>
    </rPh>
    <rPh sb="4" eb="6">
      <t>チクサ</t>
    </rPh>
    <phoneticPr fontId="1"/>
  </si>
  <si>
    <t>名古屋　太郎</t>
    <rPh sb="0" eb="3">
      <t>ナゴヤ</t>
    </rPh>
    <rPh sb="4" eb="6">
      <t>タロウ</t>
    </rPh>
    <phoneticPr fontId="1"/>
  </si>
  <si>
    <t>名古屋　次郎</t>
    <rPh sb="0" eb="3">
      <t>ナゴヤ</t>
    </rPh>
    <rPh sb="4" eb="6">
      <t>ジロウ</t>
    </rPh>
    <phoneticPr fontId="1"/>
  </si>
  <si>
    <t>名古屋　花子</t>
    <rPh sb="0" eb="3">
      <t>ナゴヤ</t>
    </rPh>
    <rPh sb="4" eb="6">
      <t>ハナコ</t>
    </rPh>
    <phoneticPr fontId="1"/>
  </si>
  <si>
    <t>小柳　竜一</t>
  </si>
  <si>
    <t>庄司　早希</t>
  </si>
  <si>
    <t>小池　恵</t>
  </si>
  <si>
    <t>第56回名古屋市総合体育大会バスケットボール大会</t>
    <rPh sb="0" eb="1">
      <t>ダイ</t>
    </rPh>
    <rPh sb="3" eb="4">
      <t>カイ</t>
    </rPh>
    <rPh sb="4" eb="8">
      <t>ナゴヤシ</t>
    </rPh>
    <rPh sb="8" eb="10">
      <t>ソウゴウ</t>
    </rPh>
    <rPh sb="10" eb="12">
      <t>タイイク</t>
    </rPh>
    <rPh sb="12" eb="14">
      <t>タイカイ</t>
    </rPh>
    <rPh sb="22" eb="24">
      <t>タイカイ</t>
    </rPh>
    <phoneticPr fontId="1"/>
  </si>
  <si>
    <t>名古屋西</t>
    <rPh sb="0" eb="2">
      <t>ナゴヤ</t>
    </rPh>
    <rPh sb="2" eb="3">
      <t>ヒガシ</t>
    </rPh>
    <rPh sb="3" eb="4">
      <t>ニシ</t>
    </rPh>
    <phoneticPr fontId="1"/>
  </si>
  <si>
    <t>×</t>
    <phoneticPr fontId="1"/>
  </si>
  <si>
    <t>Ｐ</t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</si>
  <si>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1 </t>
    </r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</si>
  <si>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2 </t>
    </r>
    <phoneticPr fontId="1"/>
  </si>
  <si>
    <r>
      <t>Ｕ</t>
    </r>
    <r>
      <rPr>
        <b/>
        <vertAlign val="subscript"/>
        <sz val="11"/>
        <rFont val="ＭＳ Ｐゴシック"/>
        <family val="3"/>
        <charset val="128"/>
      </rPr>
      <t>2</t>
    </r>
    <phoneticPr fontId="1"/>
  </si>
  <si>
    <r>
      <t>P</t>
    </r>
    <r>
      <rPr>
        <b/>
        <vertAlign val="subscript"/>
        <sz val="12"/>
        <color rgb="FFFF0000"/>
        <rFont val="ＭＳ Ｐゴシック"/>
        <family val="3"/>
        <charset val="128"/>
      </rPr>
      <t xml:space="preserve">2 </t>
    </r>
    <phoneticPr fontId="1"/>
  </si>
  <si>
    <t>遠藤　　聡</t>
    <rPh sb="0" eb="2">
      <t>エンドウ</t>
    </rPh>
    <rPh sb="4" eb="5">
      <t>サトシ</t>
    </rPh>
    <phoneticPr fontId="1"/>
  </si>
  <si>
    <t>島崎　輝久</t>
    <rPh sb="0" eb="2">
      <t>シマザキ</t>
    </rPh>
    <rPh sb="3" eb="5">
      <t>テルヒサ</t>
    </rPh>
    <phoneticPr fontId="1"/>
  </si>
  <si>
    <t>橋本　光男</t>
    <rPh sb="0" eb="2">
      <t>ハシモト</t>
    </rPh>
    <rPh sb="3" eb="5">
      <t>ミツオ</t>
    </rPh>
    <phoneticPr fontId="1"/>
  </si>
  <si>
    <t>塩沢　達彦</t>
    <rPh sb="0" eb="2">
      <t>シオザワ</t>
    </rPh>
    <rPh sb="3" eb="5">
      <t>タツヒコ</t>
    </rPh>
    <phoneticPr fontId="1"/>
  </si>
  <si>
    <t>名古屋東</t>
    <rPh sb="0" eb="3">
      <t>ナゴヤ</t>
    </rPh>
    <rPh sb="3" eb="4">
      <t>ヒガシ</t>
    </rPh>
    <phoneticPr fontId="1"/>
  </si>
  <si>
    <t>(CAP)</t>
  </si>
  <si>
    <t>森　藍子</t>
  </si>
  <si>
    <t/>
  </si>
  <si>
    <t>加藤　里奈</t>
  </si>
  <si>
    <t>柴田　愛</t>
  </si>
  <si>
    <t>河村　綾奈</t>
  </si>
  <si>
    <t>徳野　夏美</t>
  </si>
  <si>
    <t>山田　幸穂</t>
  </si>
  <si>
    <t>新井　美緒</t>
  </si>
  <si>
    <t>横田　江美</t>
  </si>
  <si>
    <t>秋田　裕美</t>
  </si>
  <si>
    <t>平川　彩</t>
  </si>
  <si>
    <t>上不　涼</t>
  </si>
  <si>
    <t>杉山　綾</t>
  </si>
  <si>
    <t>松田　紗友里</t>
  </si>
  <si>
    <t>前田　菜摘</t>
  </si>
  <si>
    <t>堂本　剛司</t>
  </si>
  <si>
    <t>前田　泉美</t>
  </si>
  <si>
    <t>内藤　千晶</t>
  </si>
  <si>
    <t>星野　美怜</t>
  </si>
  <si>
    <t>細川　青空</t>
  </si>
  <si>
    <t>織戸　あすか</t>
  </si>
  <si>
    <t>利倉　杏依</t>
  </si>
  <si>
    <t>山岸　知世</t>
  </si>
  <si>
    <t>寺村　加奈子</t>
  </si>
  <si>
    <t>間瀬　ひろみ</t>
  </si>
  <si>
    <t>吉田　有里</t>
  </si>
  <si>
    <t>清水　春香</t>
  </si>
  <si>
    <t>清水　華奈</t>
  </si>
  <si>
    <t>橋本　二菜</t>
  </si>
  <si>
    <t>安西　光義</t>
  </si>
  <si>
    <t>180mm</t>
    <phoneticPr fontId="1"/>
  </si>
  <si>
    <t>OFFICIAL　ＳＣＯＲＥ ＳＨＥＥＴ</t>
    <phoneticPr fontId="1"/>
  </si>
  <si>
    <t>チームＡ：</t>
    <phoneticPr fontId="1"/>
  </si>
  <si>
    <t>チームＢ：</t>
    <phoneticPr fontId="1"/>
  </si>
  <si>
    <t>クルーチーフ</t>
    <phoneticPr fontId="1"/>
  </si>
  <si>
    <t>Game No.</t>
    <phoneticPr fontId="1"/>
  </si>
  <si>
    <t>1ｓｔ アンパイア</t>
    <phoneticPr fontId="1"/>
  </si>
  <si>
    <t>2nd アンパイア</t>
    <phoneticPr fontId="1"/>
  </si>
  <si>
    <t>ラ ン ニ ン グ ・ ス コ ア</t>
    <phoneticPr fontId="1"/>
  </si>
  <si>
    <t>Ａ</t>
    <phoneticPr fontId="1"/>
  </si>
  <si>
    <t>Ｂ</t>
    <phoneticPr fontId="1"/>
  </si>
  <si>
    <t>268mm</t>
    <phoneticPr fontId="1"/>
  </si>
  <si>
    <t>　</t>
    <phoneticPr fontId="1"/>
  </si>
  <si>
    <t>№</t>
    <phoneticPr fontId="1"/>
  </si>
  <si>
    <t>Licence</t>
    <phoneticPr fontId="1"/>
  </si>
  <si>
    <t>Player
in</t>
    <phoneticPr fontId="1"/>
  </si>
  <si>
    <t>ファウル　Fauls</t>
    <phoneticPr fontId="1"/>
  </si>
  <si>
    <t>×</t>
    <phoneticPr fontId="1"/>
  </si>
  <si>
    <t>Player
in</t>
    <phoneticPr fontId="1"/>
  </si>
  <si>
    <t>ファウル　Fauls</t>
    <phoneticPr fontId="1"/>
  </si>
  <si>
    <t>№</t>
    <phoneticPr fontId="1"/>
  </si>
  <si>
    <t>×</t>
    <phoneticPr fontId="1"/>
  </si>
  <si>
    <t>Ｐ</t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</si>
  <si>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1 </t>
    </r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</si>
  <si>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2 </t>
    </r>
    <phoneticPr fontId="1"/>
  </si>
  <si>
    <r>
      <t>T</t>
    </r>
    <r>
      <rPr>
        <b/>
        <vertAlign val="subscript"/>
        <sz val="12"/>
        <color rgb="FFFF0000"/>
        <rFont val="ＭＳ Ｐゴシック"/>
        <family val="3"/>
        <charset val="128"/>
      </rPr>
      <t>1</t>
    </r>
    <phoneticPr fontId="1"/>
  </si>
  <si>
    <r>
      <t>P</t>
    </r>
    <r>
      <rPr>
        <b/>
        <vertAlign val="subscript"/>
        <sz val="12"/>
        <color rgb="FFFF0000"/>
        <rFont val="ＭＳ Ｐゴシック"/>
        <family val="3"/>
        <charset val="128"/>
      </rPr>
      <t xml:space="preserve">1 </t>
    </r>
    <phoneticPr fontId="1"/>
  </si>
  <si>
    <t>コーチ</t>
    <phoneticPr fontId="1"/>
  </si>
  <si>
    <t>Ａ．コーチ</t>
    <phoneticPr fontId="1"/>
  </si>
  <si>
    <t xml:space="preserve"> スコアラー</t>
    <phoneticPr fontId="1"/>
  </si>
  <si>
    <t xml:space="preserve"> Ａ．スコアラー</t>
    <phoneticPr fontId="1"/>
  </si>
  <si>
    <t xml:space="preserve"> タイマー</t>
    <phoneticPr fontId="1"/>
  </si>
  <si>
    <t xml:space="preserve"> ｼｮｯﾄｸﾛｯｸｵﾍﾟﾚｰﾀｰ</t>
    <phoneticPr fontId="1"/>
  </si>
  <si>
    <t xml:space="preserve"> クルーチーフ</t>
    <phoneticPr fontId="1"/>
  </si>
  <si>
    <t xml:space="preserve"> 1stアンパイア</t>
    <phoneticPr fontId="1"/>
  </si>
  <si>
    <t>2ndアンパイア</t>
    <phoneticPr fontId="1"/>
  </si>
  <si>
    <t xml:space="preserve"> スコア</t>
    <phoneticPr fontId="1"/>
  </si>
  <si>
    <t>A</t>
    <phoneticPr fontId="1"/>
  </si>
  <si>
    <t>B</t>
    <phoneticPr fontId="1"/>
  </si>
  <si>
    <t>オーバータイム</t>
    <phoneticPr fontId="1"/>
  </si>
  <si>
    <t>／</t>
    <phoneticPr fontId="1"/>
  </si>
  <si>
    <t>－</t>
    <phoneticPr fontId="1"/>
  </si>
  <si>
    <t>スコアシート用　メンバー表</t>
    <rPh sb="6" eb="7">
      <t>ヨウ</t>
    </rPh>
    <rPh sb="12" eb="13">
      <t>ヒョウ</t>
    </rPh>
    <phoneticPr fontId="1"/>
  </si>
  <si>
    <t>名古屋A</t>
    <rPh sb="0" eb="3">
      <t>ナゴヤ</t>
    </rPh>
    <phoneticPr fontId="1"/>
  </si>
  <si>
    <t>名古屋市バスケットボール協会</t>
    <rPh sb="0" eb="4">
      <t>ナゴヤシ</t>
    </rPh>
    <rPh sb="12" eb="14">
      <t>キョウカイ</t>
    </rPh>
    <phoneticPr fontId="1"/>
  </si>
  <si>
    <t>名古屋YMCA</t>
    <rPh sb="0" eb="3">
      <t>ナゴヤ</t>
    </rPh>
    <phoneticPr fontId="1"/>
  </si>
  <si>
    <t>主催団体名</t>
    <rPh sb="0" eb="2">
      <t>シュサイ</t>
    </rPh>
    <rPh sb="2" eb="4">
      <t>ダンタイ</t>
    </rPh>
    <rPh sb="4" eb="5">
      <t>メイ</t>
    </rPh>
    <phoneticPr fontId="1"/>
  </si>
  <si>
    <t>U-15スコアシート用　メンバー表</t>
    <rPh sb="10" eb="11">
      <t>ヨウ</t>
    </rPh>
    <rPh sb="16" eb="17">
      <t>ヒョウ</t>
    </rPh>
    <phoneticPr fontId="1"/>
  </si>
  <si>
    <t>登録番号</t>
    <rPh sb="0" eb="2">
      <t>トウロク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</si>
  <si>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21"/>
  </si>
  <si>
    <t>東スポーツセンター体育館</t>
  </si>
  <si>
    <t>m2</t>
    <phoneticPr fontId="1"/>
  </si>
  <si>
    <t>m1</t>
    <phoneticPr fontId="1"/>
  </si>
  <si>
    <t>m12</t>
    <phoneticPr fontId="1"/>
  </si>
  <si>
    <t>←主催団体番号を入力するとスコアシート右肩の主催団体名が変わります。</t>
    <rPh sb="1" eb="3">
      <t>シュサイ</t>
    </rPh>
    <rPh sb="3" eb="5">
      <t>ダンタイ</t>
    </rPh>
    <rPh sb="5" eb="7">
      <t>バンゴウ</t>
    </rPh>
    <rPh sb="8" eb="10">
      <t>ニュウリョク</t>
    </rPh>
    <rPh sb="19" eb="21">
      <t>ミギカタ</t>
    </rPh>
    <rPh sb="22" eb="24">
      <t>シュサイ</t>
    </rPh>
    <rPh sb="24" eb="26">
      <t>ダンタイ</t>
    </rPh>
    <rPh sb="26" eb="27">
      <t>メイ</t>
    </rPh>
    <rPh sb="28" eb="29">
      <t>カ</t>
    </rPh>
    <phoneticPr fontId="1"/>
  </si>
  <si>
    <t>コーチ</t>
    <phoneticPr fontId="1"/>
  </si>
  <si>
    <t>Aコーチ</t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</si>
  <si>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</si>
  <si>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</si>
  <si>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</si>
  <si>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↑学年は入力しなくてもよい。</t>
    <rPh sb="1" eb="3">
      <t>ガクネン</t>
    </rPh>
    <rPh sb="4" eb="6">
      <t>ニュウリョク</t>
    </rPh>
    <phoneticPr fontId="1"/>
  </si>
  <si>
    <t>5～7には新たな主催団体が書き込めます。</t>
    <rPh sb="5" eb="6">
      <t>アラ</t>
    </rPh>
    <rPh sb="8" eb="10">
      <t>シュサイ</t>
    </rPh>
    <rPh sb="10" eb="12">
      <t>ダンタイ</t>
    </rPh>
    <rPh sb="13" eb="14">
      <t>カ</t>
    </rPh>
    <rPh sb="15" eb="16">
      <t>コ</t>
    </rPh>
    <phoneticPr fontId="1"/>
  </si>
  <si>
    <t>印刷時にこのサイズになっていることを確認してください。</t>
    <rPh sb="0" eb="2">
      <t>インサツ</t>
    </rPh>
    <rPh sb="2" eb="3">
      <t>ジ</t>
    </rPh>
    <rPh sb="18" eb="20">
      <t>カクニン</t>
    </rPh>
    <phoneticPr fontId="1"/>
  </si>
  <si>
    <t>コピーして貼り付ける場合は，ユニフォームの番号と名前は一緒に値貼り付けをしてください。登録番号は別に値貼り付けをしてください。</t>
    <rPh sb="5" eb="6">
      <t>ハ</t>
    </rPh>
    <rPh sb="7" eb="8">
      <t>ツ</t>
    </rPh>
    <rPh sb="10" eb="12">
      <t>バアイ</t>
    </rPh>
    <rPh sb="21" eb="23">
      <t>バンゴウ</t>
    </rPh>
    <rPh sb="24" eb="26">
      <t>ナマエ</t>
    </rPh>
    <rPh sb="27" eb="29">
      <t>イッショ</t>
    </rPh>
    <rPh sb="30" eb="31">
      <t>アタイ</t>
    </rPh>
    <rPh sb="31" eb="32">
      <t>ハ</t>
    </rPh>
    <rPh sb="33" eb="34">
      <t>ツ</t>
    </rPh>
    <rPh sb="43" eb="45">
      <t>トウロク</t>
    </rPh>
    <rPh sb="45" eb="47">
      <t>バンゴウ</t>
    </rPh>
    <rPh sb="48" eb="49">
      <t>ベツ</t>
    </rPh>
    <rPh sb="50" eb="51">
      <t>アタイ</t>
    </rPh>
    <rPh sb="51" eb="52">
      <t>ハ</t>
    </rPh>
    <rPh sb="53" eb="54">
      <t>ツ</t>
    </rPh>
    <phoneticPr fontId="21"/>
  </si>
  <si>
    <t>（選手名と登録番号の間で処理をしているセルが隠れています。選手名と登録番号は一緒に張り付けることができません。）</t>
    <rPh sb="1" eb="4">
      <t>センシュメイ</t>
    </rPh>
    <rPh sb="5" eb="7">
      <t>トウロク</t>
    </rPh>
    <rPh sb="7" eb="9">
      <t>バンゴウ</t>
    </rPh>
    <rPh sb="10" eb="11">
      <t>アイダ</t>
    </rPh>
    <rPh sb="12" eb="14">
      <t>ショリ</t>
    </rPh>
    <rPh sb="22" eb="23">
      <t>カク</t>
    </rPh>
    <rPh sb="29" eb="32">
      <t>センシュメイ</t>
    </rPh>
    <rPh sb="33" eb="35">
      <t>トウロク</t>
    </rPh>
    <rPh sb="35" eb="37">
      <t>バンゴウ</t>
    </rPh>
    <rPh sb="38" eb="40">
      <t>イッショ</t>
    </rPh>
    <rPh sb="41" eb="42">
      <t>ハ</t>
    </rPh>
    <rPh sb="43" eb="44">
      <t>ツ</t>
    </rPh>
    <phoneticPr fontId="21"/>
  </si>
  <si>
    <t>名古屋市体育館</t>
    <rPh sb="0" eb="4">
      <t>ナゴヤシ</t>
    </rPh>
    <rPh sb="4" eb="7">
      <t>タイイクカン</t>
    </rPh>
    <phoneticPr fontId="1"/>
  </si>
  <si>
    <t>m1</t>
    <phoneticPr fontId="21"/>
  </si>
  <si>
    <t>m2</t>
    <phoneticPr fontId="21"/>
  </si>
  <si>
    <t>m3</t>
    <phoneticPr fontId="21"/>
  </si>
  <si>
    <t>m4</t>
    <phoneticPr fontId="21"/>
  </si>
  <si>
    <t>m5</t>
    <phoneticPr fontId="21"/>
  </si>
  <si>
    <t>m6</t>
    <phoneticPr fontId="21"/>
  </si>
  <si>
    <t>m7</t>
    <phoneticPr fontId="21"/>
  </si>
  <si>
    <t>m8</t>
    <phoneticPr fontId="21"/>
  </si>
  <si>
    <t>m9</t>
    <phoneticPr fontId="21"/>
  </si>
  <si>
    <t>m10</t>
    <phoneticPr fontId="21"/>
  </si>
  <si>
    <t>m11</t>
    <phoneticPr fontId="21"/>
  </si>
  <si>
    <t>m12</t>
    <phoneticPr fontId="21"/>
  </si>
  <si>
    <t>男子</t>
    <rPh sb="0" eb="2">
      <t>ダンシ</t>
    </rPh>
    <phoneticPr fontId="21"/>
  </si>
  <si>
    <t>女子</t>
    <rPh sb="0" eb="2">
      <t>ジョシ</t>
    </rPh>
    <phoneticPr fontId="21"/>
  </si>
  <si>
    <t>w1</t>
    <phoneticPr fontId="21"/>
  </si>
  <si>
    <t>w2</t>
    <phoneticPr fontId="21"/>
  </si>
  <si>
    <t>w3</t>
    <phoneticPr fontId="21"/>
  </si>
  <si>
    <t>w4</t>
    <phoneticPr fontId="21"/>
  </si>
  <si>
    <t>w5</t>
    <phoneticPr fontId="21"/>
  </si>
  <si>
    <t>w6</t>
    <phoneticPr fontId="21"/>
  </si>
  <si>
    <t>w7</t>
    <phoneticPr fontId="21"/>
  </si>
  <si>
    <t>w8</t>
    <phoneticPr fontId="21"/>
  </si>
  <si>
    <t>w9</t>
    <phoneticPr fontId="21"/>
  </si>
  <si>
    <t>w10</t>
    <phoneticPr fontId="21"/>
  </si>
  <si>
    <t>w11</t>
    <phoneticPr fontId="21"/>
  </si>
  <si>
    <t>w12</t>
    <phoneticPr fontId="21"/>
  </si>
  <si>
    <t xml:space="preserve"> </t>
    <phoneticPr fontId="1"/>
  </si>
  <si>
    <t>←サンプル２（セルB3には、Game.No として「半角スペース」が入力されています）</t>
    <rPh sb="26" eb="28">
      <t>ハンカク</t>
    </rPh>
    <rPh sb="34" eb="36">
      <t>ニュウリョク</t>
    </rPh>
    <phoneticPr fontId="1"/>
  </si>
  <si>
    <t>2022年度　U14バスケットボール中学校　地区リーグ</t>
    <rPh sb="18" eb="21">
      <t>チュウガッコウ</t>
    </rPh>
    <rPh sb="22" eb="24">
      <t>チク</t>
    </rPh>
    <phoneticPr fontId="1"/>
  </si>
  <si>
    <t>一般財団法人　愛知県バスケットボール協会　U15部会</t>
    <rPh sb="0" eb="2">
      <t>イッパン</t>
    </rPh>
    <rPh sb="2" eb="4">
      <t>ザイダン</t>
    </rPh>
    <rPh sb="4" eb="6">
      <t>ホウジン</t>
    </rPh>
    <rPh sb="7" eb="10">
      <t>アイチケン</t>
    </rPh>
    <rPh sb="18" eb="20">
      <t>キョウカイ</t>
    </rPh>
    <rPh sb="24" eb="26">
      <t>ブカイ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</si>
</sst>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yyyy"/>
    <numFmt numFmtId="178" formatCode="m"/>
    <numFmt numFmtId="179" formatCode="d"/>
    <numFmt numFmtId="180" formatCode="0_);[Red]\(0\)"/>
  </numFmts>
  <fonts count="7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i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6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b/>
      <sz val="10"/>
      <color rgb="FF00B0F0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20"/>
      <color rgb="FFFFFF00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i/>
      <sz val="14"/>
      <color theme="0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vertAlign val="subscript"/>
      <sz val="12"/>
      <name val="ＭＳ Ｐゴシック"/>
      <family val="3"/>
      <charset val="128"/>
    </font>
    <font>
      <b/>
      <vertAlign val="subscript"/>
      <sz val="12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vertAlign val="subscript"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</fills>
  <borders count="2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 style="medium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medium">
        <color rgb="FFFF0000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medium">
        <color indexed="64"/>
      </diagonal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7" fillId="0" borderId="0">
      <alignment vertical="center"/>
    </xf>
  </cellStyleXfs>
  <cellXfs count="824">
    <xf numFmtId="0" fontId="0" fillId="0" borderId="0" xfId="0"/>
    <xf numFmtId="0" fontId="0" fillId="2" borderId="0" xfId="0" applyFill="1"/>
    <xf numFmtId="0" fontId="2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5" borderId="5" xfId="0" applyFont="1" applyFill="1" applyBorder="1" applyAlignment="1">
      <alignment horizontal="right"/>
    </xf>
    <xf numFmtId="0" fontId="23" fillId="5" borderId="5" xfId="0" applyFont="1" applyFill="1" applyBorder="1"/>
    <xf numFmtId="0" fontId="0" fillId="5" borderId="7" xfId="0" applyFill="1" applyBorder="1"/>
    <xf numFmtId="0" fontId="24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center" vertical="center"/>
    </xf>
    <xf numFmtId="0" fontId="8" fillId="0" borderId="10" xfId="0" applyFont="1" applyBorder="1"/>
    <xf numFmtId="0" fontId="8" fillId="0" borderId="0" xfId="0" applyFont="1"/>
    <xf numFmtId="0" fontId="2" fillId="0" borderId="2" xfId="0" applyFont="1" applyBorder="1"/>
    <xf numFmtId="0" fontId="5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5" fillId="6" borderId="13" xfId="0" applyFont="1" applyFill="1" applyBorder="1" applyAlignment="1">
      <alignment horizontal="center" vertical="center"/>
    </xf>
    <xf numFmtId="0" fontId="2" fillId="0" borderId="10" xfId="0" applyFont="1" applyBorder="1"/>
    <xf numFmtId="0" fontId="8" fillId="0" borderId="7" xfId="0" applyFont="1" applyBorder="1"/>
    <xf numFmtId="0" fontId="2" fillId="0" borderId="8" xfId="0" applyFont="1" applyBorder="1"/>
    <xf numFmtId="0" fontId="8" fillId="0" borderId="17" xfId="0" applyFont="1" applyBorder="1"/>
    <xf numFmtId="0" fontId="5" fillId="6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56" fontId="0" fillId="4" borderId="10" xfId="0" applyNumberForma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20" fontId="28" fillId="0" borderId="0" xfId="0" applyNumberFormat="1" applyFont="1" applyAlignment="1">
      <alignment horizontal="left" vertical="center"/>
    </xf>
    <xf numFmtId="0" fontId="27" fillId="0" borderId="0" xfId="1">
      <alignment vertical="center"/>
    </xf>
    <xf numFmtId="0" fontId="27" fillId="7" borderId="13" xfId="1" applyFill="1" applyBorder="1" applyAlignment="1">
      <alignment horizontal="center" vertical="center"/>
    </xf>
    <xf numFmtId="0" fontId="29" fillId="0" borderId="0" xfId="1" applyFont="1">
      <alignment vertical="center"/>
    </xf>
    <xf numFmtId="0" fontId="27" fillId="8" borderId="20" xfId="1" applyFill="1" applyBorder="1">
      <alignment vertical="center"/>
    </xf>
    <xf numFmtId="0" fontId="30" fillId="0" borderId="0" xfId="1" applyFont="1">
      <alignment vertical="center"/>
    </xf>
    <xf numFmtId="0" fontId="27" fillId="0" borderId="8" xfId="1" applyBorder="1" applyAlignment="1" applyProtection="1">
      <alignment horizontal="center" vertical="center"/>
      <protection locked="0"/>
    </xf>
    <xf numFmtId="0" fontId="31" fillId="7" borderId="23" xfId="1" applyFont="1" applyFill="1" applyBorder="1" applyAlignment="1" applyProtection="1">
      <alignment horizontal="center" vertical="center"/>
      <protection locked="0"/>
    </xf>
    <xf numFmtId="0" fontId="31" fillId="7" borderId="26" xfId="1" applyFont="1" applyFill="1" applyBorder="1" applyAlignment="1" applyProtection="1">
      <alignment horizontal="center" vertical="center"/>
      <protection locked="0"/>
    </xf>
    <xf numFmtId="0" fontId="31" fillId="7" borderId="29" xfId="1" applyFont="1" applyFill="1" applyBorder="1" applyAlignment="1" applyProtection="1">
      <alignment horizontal="center" vertical="center"/>
      <protection locked="0"/>
    </xf>
    <xf numFmtId="0" fontId="27" fillId="0" borderId="6" xfId="1" applyBorder="1" applyAlignment="1">
      <alignment horizontal="right" vertical="center"/>
    </xf>
    <xf numFmtId="49" fontId="0" fillId="8" borderId="13" xfId="0" applyNumberForma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3" xfId="0" applyFill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1" fillId="7" borderId="32" xfId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 vertical="center"/>
    </xf>
    <xf numFmtId="20" fontId="0" fillId="9" borderId="13" xfId="0" quotePrefix="1" applyNumberFormat="1" applyFill="1" applyBorder="1" applyAlignment="1">
      <alignment horizontal="left" vertical="center"/>
    </xf>
    <xf numFmtId="0" fontId="0" fillId="9" borderId="34" xfId="0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31" fillId="7" borderId="24" xfId="1" applyFont="1" applyFill="1" applyBorder="1" applyAlignment="1" applyProtection="1">
      <alignment horizontal="center" vertical="center"/>
      <protection locked="0"/>
    </xf>
    <xf numFmtId="0" fontId="31" fillId="7" borderId="27" xfId="1" applyFont="1" applyFill="1" applyBorder="1" applyAlignment="1" applyProtection="1">
      <alignment horizontal="center" vertical="center"/>
      <protection locked="0"/>
    </xf>
    <xf numFmtId="0" fontId="31" fillId="7" borderId="28" xfId="1" applyFont="1" applyFill="1" applyBorder="1" applyAlignment="1" applyProtection="1">
      <alignment horizontal="center" vertical="center"/>
      <protection locked="0"/>
    </xf>
    <xf numFmtId="0" fontId="31" fillId="7" borderId="33" xfId="1" applyFont="1" applyFill="1" applyBorder="1" applyAlignment="1" applyProtection="1">
      <alignment horizontal="center" vertical="center"/>
      <protection locked="0"/>
    </xf>
    <xf numFmtId="49" fontId="0" fillId="7" borderId="25" xfId="0" applyNumberFormat="1" applyFill="1" applyBorder="1" applyAlignment="1" applyProtection="1">
      <alignment horizontal="center"/>
      <protection locked="0"/>
    </xf>
    <xf numFmtId="20" fontId="0" fillId="7" borderId="26" xfId="0" applyNumberFormat="1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 shrinkToFit="1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27" xfId="0" applyFill="1" applyBorder="1" applyAlignment="1" applyProtection="1">
      <alignment horizontal="center"/>
      <protection locked="0"/>
    </xf>
    <xf numFmtId="49" fontId="0" fillId="7" borderId="36" xfId="0" applyNumberFormat="1" applyFill="1" applyBorder="1" applyAlignment="1" applyProtection="1">
      <alignment horizontal="center"/>
      <protection locked="0"/>
    </xf>
    <xf numFmtId="20" fontId="0" fillId="7" borderId="37" xfId="0" applyNumberFormat="1" applyFill="1" applyBorder="1" applyAlignment="1" applyProtection="1">
      <alignment horizontal="center"/>
      <protection locked="0"/>
    </xf>
    <xf numFmtId="0" fontId="0" fillId="7" borderId="37" xfId="0" applyFill="1" applyBorder="1" applyAlignment="1" applyProtection="1">
      <alignment horizontal="center" shrinkToFit="1"/>
      <protection locked="0"/>
    </xf>
    <xf numFmtId="0" fontId="0" fillId="7" borderId="37" xfId="0" applyFill="1" applyBorder="1" applyAlignment="1" applyProtection="1">
      <alignment horizontal="center"/>
      <protection locked="0"/>
    </xf>
    <xf numFmtId="0" fontId="0" fillId="7" borderId="38" xfId="0" applyFill="1" applyBorder="1" applyAlignment="1" applyProtection="1">
      <alignment horizontal="center"/>
      <protection locked="0"/>
    </xf>
    <xf numFmtId="180" fontId="0" fillId="4" borderId="10" xfId="0" applyNumberForma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2" fillId="0" borderId="53" xfId="0" applyFont="1" applyBorder="1"/>
    <xf numFmtId="0" fontId="2" fillId="0" borderId="54" xfId="0" applyFont="1" applyBorder="1"/>
    <xf numFmtId="0" fontId="27" fillId="7" borderId="22" xfId="1" applyFill="1" applyBorder="1" applyAlignment="1" applyProtection="1">
      <alignment horizontal="center" vertical="center"/>
      <protection locked="0"/>
    </xf>
    <xf numFmtId="0" fontId="27" fillId="7" borderId="24" xfId="1" applyFill="1" applyBorder="1" applyAlignment="1" applyProtection="1">
      <alignment horizontal="center" vertical="center"/>
      <protection locked="0"/>
    </xf>
    <xf numFmtId="0" fontId="27" fillId="7" borderId="25" xfId="1" applyFill="1" applyBorder="1" applyAlignment="1" applyProtection="1">
      <alignment horizontal="center" vertical="center"/>
      <protection locked="0"/>
    </xf>
    <xf numFmtId="0" fontId="27" fillId="7" borderId="27" xfId="1" applyFill="1" applyBorder="1" applyAlignment="1" applyProtection="1">
      <alignment horizontal="center" vertical="center"/>
      <protection locked="0"/>
    </xf>
    <xf numFmtId="0" fontId="27" fillId="7" borderId="28" xfId="1" applyFill="1" applyBorder="1" applyAlignment="1" applyProtection="1">
      <alignment horizontal="center" vertical="center"/>
      <protection locked="0"/>
    </xf>
    <xf numFmtId="0" fontId="27" fillId="7" borderId="30" xfId="1" applyFill="1" applyBorder="1" applyAlignment="1" applyProtection="1">
      <alignment horizontal="center" vertical="center"/>
      <protection locked="0"/>
    </xf>
    <xf numFmtId="0" fontId="27" fillId="7" borderId="31" xfId="1" applyFill="1" applyBorder="1" applyAlignment="1" applyProtection="1">
      <alignment horizontal="center" vertical="center"/>
      <protection locked="0"/>
    </xf>
    <xf numFmtId="0" fontId="27" fillId="7" borderId="33" xfId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2" fillId="0" borderId="66" xfId="0" applyFont="1" applyBorder="1"/>
    <xf numFmtId="0" fontId="8" fillId="0" borderId="67" xfId="0" applyFont="1" applyBorder="1"/>
    <xf numFmtId="0" fontId="2" fillId="0" borderId="49" xfId="0" applyFont="1" applyBorder="1"/>
    <xf numFmtId="0" fontId="8" fillId="0" borderId="68" xfId="0" applyFont="1" applyBorder="1"/>
    <xf numFmtId="0" fontId="5" fillId="0" borderId="39" xfId="0" applyFont="1" applyBorder="1" applyAlignment="1">
      <alignment horizontal="center" vertical="center"/>
    </xf>
    <xf numFmtId="0" fontId="8" fillId="0" borderId="15" xfId="0" applyFont="1" applyBorder="1"/>
    <xf numFmtId="0" fontId="5" fillId="0" borderId="39" xfId="0" applyFont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8" fillId="0" borderId="71" xfId="0" applyFont="1" applyBorder="1"/>
    <xf numFmtId="0" fontId="10" fillId="0" borderId="65" xfId="0" applyFont="1" applyBorder="1" applyAlignment="1">
      <alignment horizontal="center" vertical="center"/>
    </xf>
    <xf numFmtId="0" fontId="2" fillId="0" borderId="46" xfId="0" applyFont="1" applyBorder="1"/>
    <xf numFmtId="0" fontId="2" fillId="0" borderId="19" xfId="0" applyFont="1" applyBorder="1"/>
    <xf numFmtId="0" fontId="2" fillId="0" borderId="79" xfId="0" applyFont="1" applyBorder="1"/>
    <xf numFmtId="0" fontId="2" fillId="0" borderId="68" xfId="0" applyFont="1" applyBorder="1"/>
    <xf numFmtId="0" fontId="2" fillId="0" borderId="71" xfId="0" applyFont="1" applyBorder="1"/>
    <xf numFmtId="0" fontId="2" fillId="0" borderId="69" xfId="0" applyFont="1" applyBorder="1"/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6" xfId="0" applyFont="1" applyBorder="1"/>
    <xf numFmtId="0" fontId="2" fillId="0" borderId="17" xfId="0" applyFont="1" applyBorder="1"/>
    <xf numFmtId="0" fontId="2" fillId="0" borderId="82" xfId="0" applyFont="1" applyBorder="1"/>
    <xf numFmtId="0" fontId="9" fillId="0" borderId="57" xfId="0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2" fillId="0" borderId="43" xfId="0" applyFont="1" applyBorder="1"/>
    <xf numFmtId="0" fontId="2" fillId="0" borderId="20" xfId="0" applyFont="1" applyBorder="1"/>
    <xf numFmtId="0" fontId="2" fillId="0" borderId="40" xfId="0" applyFont="1" applyBorder="1"/>
    <xf numFmtId="0" fontId="2" fillId="0" borderId="87" xfId="0" applyFont="1" applyBorder="1"/>
    <xf numFmtId="0" fontId="2" fillId="0" borderId="88" xfId="0" applyFont="1" applyBorder="1"/>
    <xf numFmtId="0" fontId="2" fillId="0" borderId="90" xfId="0" applyFont="1" applyBorder="1"/>
    <xf numFmtId="0" fontId="2" fillId="0" borderId="89" xfId="0" applyFont="1" applyBorder="1"/>
    <xf numFmtId="0" fontId="2" fillId="0" borderId="92" xfId="0" applyFont="1" applyBorder="1"/>
    <xf numFmtId="0" fontId="9" fillId="3" borderId="14" xfId="0" applyFont="1" applyFill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8" fillId="3" borderId="107" xfId="0" applyFont="1" applyFill="1" applyBorder="1" applyAlignment="1">
      <alignment horizontal="center" vertical="center"/>
    </xf>
    <xf numFmtId="0" fontId="7" fillId="3" borderId="108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 wrapText="1" shrinkToFit="1"/>
    </xf>
    <xf numFmtId="0" fontId="41" fillId="0" borderId="0" xfId="0" applyFont="1" applyAlignment="1">
      <alignment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 shrinkToFit="1"/>
    </xf>
    <xf numFmtId="0" fontId="34" fillId="5" borderId="5" xfId="0" applyFont="1" applyFill="1" applyBorder="1" applyAlignment="1">
      <alignment horizontal="right"/>
    </xf>
    <xf numFmtId="0" fontId="0" fillId="5" borderId="5" xfId="0" applyFill="1" applyBorder="1"/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10" fillId="0" borderId="0" xfId="0" applyFont="1"/>
    <xf numFmtId="0" fontId="34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34" fillId="10" borderId="39" xfId="0" applyFont="1" applyFill="1" applyBorder="1" applyAlignment="1">
      <alignment vertical="center"/>
    </xf>
    <xf numFmtId="0" fontId="0" fillId="10" borderId="41" xfId="0" applyFill="1" applyBorder="1" applyAlignment="1">
      <alignment vertical="center"/>
    </xf>
    <xf numFmtId="0" fontId="0" fillId="10" borderId="40" xfId="0" applyFill="1" applyBorder="1" applyAlignment="1">
      <alignment vertical="center"/>
    </xf>
    <xf numFmtId="0" fontId="0" fillId="10" borderId="5" xfId="0" applyFill="1" applyBorder="1" applyAlignment="1">
      <alignment horizontal="left" vertical="center" indent="1"/>
    </xf>
    <xf numFmtId="0" fontId="0" fillId="10" borderId="6" xfId="0" applyFill="1" applyBorder="1" applyAlignment="1">
      <alignment vertical="center"/>
    </xf>
    <xf numFmtId="0" fontId="47" fillId="10" borderId="5" xfId="0" applyFont="1" applyFill="1" applyBorder="1" applyAlignment="1">
      <alignment horizontal="left" vertical="center" indent="2"/>
    </xf>
    <xf numFmtId="0" fontId="0" fillId="10" borderId="5" xfId="0" applyFill="1" applyBorder="1" applyAlignment="1">
      <alignment vertical="center"/>
    </xf>
    <xf numFmtId="0" fontId="34" fillId="10" borderId="5" xfId="0" applyFont="1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14" fontId="0" fillId="5" borderId="0" xfId="0" applyNumberFormat="1" applyFill="1"/>
    <xf numFmtId="0" fontId="0" fillId="5" borderId="0" xfId="0" applyFill="1" applyAlignment="1">
      <alignment horizontal="right"/>
    </xf>
    <xf numFmtId="0" fontId="0" fillId="10" borderId="6" xfId="0" applyFill="1" applyBorder="1"/>
    <xf numFmtId="0" fontId="0" fillId="10" borderId="8" xfId="0" applyFill="1" applyBorder="1"/>
    <xf numFmtId="0" fontId="0" fillId="5" borderId="4" xfId="0" applyFill="1" applyBorder="1"/>
    <xf numFmtId="0" fontId="49" fillId="0" borderId="0" xfId="1" applyFont="1">
      <alignment vertical="center"/>
    </xf>
    <xf numFmtId="0" fontId="2" fillId="0" borderId="47" xfId="0" applyFont="1" applyBorder="1"/>
    <xf numFmtId="0" fontId="28" fillId="0" borderId="0" xfId="0" applyFont="1"/>
    <xf numFmtId="0" fontId="0" fillId="10" borderId="7" xfId="0" applyFill="1" applyBorder="1" applyAlignment="1">
      <alignment horizontal="left" vertical="center" indent="1"/>
    </xf>
    <xf numFmtId="0" fontId="6" fillId="0" borderId="80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indent="2" shrinkToFit="1"/>
    </xf>
    <xf numFmtId="0" fontId="9" fillId="0" borderId="7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2" fillId="0" borderId="73" xfId="0" applyFont="1" applyBorder="1"/>
    <xf numFmtId="0" fontId="36" fillId="0" borderId="4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2" shrinkToFit="1"/>
    </xf>
    <xf numFmtId="0" fontId="6" fillId="0" borderId="103" xfId="0" applyFont="1" applyBorder="1" applyAlignment="1">
      <alignment horizontal="center" vertical="center" shrinkToFit="1"/>
    </xf>
    <xf numFmtId="0" fontId="9" fillId="0" borderId="10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2" fillId="0" borderId="80" xfId="0" applyFont="1" applyBorder="1"/>
    <xf numFmtId="0" fontId="2" fillId="0" borderId="103" xfId="0" applyFont="1" applyBorder="1"/>
    <xf numFmtId="0" fontId="2" fillId="0" borderId="52" xfId="0" applyFont="1" applyBorder="1"/>
    <xf numFmtId="0" fontId="2" fillId="0" borderId="91" xfId="0" applyFont="1" applyBorder="1"/>
    <xf numFmtId="0" fontId="9" fillId="0" borderId="0" xfId="0" applyFont="1"/>
    <xf numFmtId="0" fontId="2" fillId="0" borderId="76" xfId="0" applyFont="1" applyBorder="1"/>
    <xf numFmtId="0" fontId="2" fillId="0" borderId="117" xfId="0" applyFont="1" applyBorder="1"/>
    <xf numFmtId="0" fontId="2" fillId="0" borderId="74" xfId="0" applyFont="1" applyBorder="1"/>
    <xf numFmtId="0" fontId="2" fillId="0" borderId="77" xfId="0" applyFont="1" applyBorder="1"/>
    <xf numFmtId="0" fontId="2" fillId="0" borderId="39" xfId="0" applyFont="1" applyBorder="1"/>
    <xf numFmtId="0" fontId="2" fillId="0" borderId="41" xfId="0" applyFont="1" applyBorder="1"/>
    <xf numFmtId="0" fontId="2" fillId="0" borderId="118" xfId="0" applyFont="1" applyBorder="1"/>
    <xf numFmtId="0" fontId="2" fillId="0" borderId="5" xfId="0" applyFont="1" applyBorder="1"/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9" fillId="0" borderId="0" xfId="0" applyFont="1" applyAlignment="1">
      <alignment vertical="center" shrinkToFi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 wrapText="1"/>
    </xf>
    <xf numFmtId="0" fontId="36" fillId="0" borderId="47" xfId="0" applyFont="1" applyBorder="1" applyAlignment="1">
      <alignment horizontal="right" vertical="center" shrinkToFit="1"/>
    </xf>
    <xf numFmtId="0" fontId="36" fillId="0" borderId="0" xfId="0" applyFont="1" applyAlignment="1">
      <alignment horizontal="right" vertical="center" shrinkToFit="1"/>
    </xf>
    <xf numFmtId="0" fontId="10" fillId="0" borderId="8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103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73" xfId="0" quotePrefix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177" fontId="9" fillId="0" borderId="52" xfId="0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 shrinkToFit="1"/>
    </xf>
    <xf numFmtId="0" fontId="6" fillId="0" borderId="52" xfId="0" applyFont="1" applyBorder="1" applyAlignment="1">
      <alignment horizontal="center" vertical="center" shrinkToFit="1"/>
    </xf>
    <xf numFmtId="178" fontId="6" fillId="0" borderId="52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9" fontId="6" fillId="0" borderId="52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 shrinkToFit="1"/>
    </xf>
    <xf numFmtId="0" fontId="2" fillId="0" borderId="91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14" fontId="0" fillId="9" borderId="13" xfId="0" quotePrefix="1" applyNumberFormat="1" applyFill="1" applyBorder="1" applyAlignment="1">
      <alignment horizontal="left" vertical="center"/>
    </xf>
    <xf numFmtId="0" fontId="9" fillId="0" borderId="7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 shrinkToFit="1"/>
    </xf>
    <xf numFmtId="20" fontId="6" fillId="0" borderId="0" xfId="0" applyNumberFormat="1" applyFont="1" applyAlignment="1">
      <alignment horizontal="center" shrinkToFit="1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47" xfId="0" applyFont="1" applyBorder="1" applyAlignment="1">
      <alignment horizontal="center" wrapText="1" shrinkToFit="1"/>
    </xf>
    <xf numFmtId="0" fontId="53" fillId="0" borderId="114" xfId="0" applyFont="1" applyBorder="1" applyAlignment="1">
      <alignment horizontal="center"/>
    </xf>
    <xf numFmtId="0" fontId="53" fillId="0" borderId="108" xfId="0" applyFont="1" applyBorder="1" applyAlignment="1">
      <alignment horizontal="center"/>
    </xf>
    <xf numFmtId="0" fontId="53" fillId="0" borderId="11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2" fillId="0" borderId="73" xfId="0" applyFont="1" applyBorder="1" applyAlignment="1">
      <alignment horizontal="left" vertical="center"/>
    </xf>
    <xf numFmtId="0" fontId="9" fillId="0" borderId="103" xfId="0" applyFont="1" applyBorder="1" applyAlignment="1">
      <alignment horizontal="right" vertical="center"/>
    </xf>
    <xf numFmtId="0" fontId="9" fillId="0" borderId="103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8" fillId="0" borderId="73" xfId="0" applyFont="1" applyBorder="1"/>
    <xf numFmtId="0" fontId="8" fillId="0" borderId="52" xfId="0" applyFont="1" applyBorder="1"/>
    <xf numFmtId="0" fontId="45" fillId="0" borderId="91" xfId="0" applyFont="1" applyBorder="1" applyAlignment="1">
      <alignment horizontal="right"/>
    </xf>
    <xf numFmtId="0" fontId="9" fillId="0" borderId="0" xfId="0" applyFont="1" applyAlignment="1">
      <alignment horizontal="left" vertical="center" wrapText="1" indent="2" shrinkToFit="1"/>
    </xf>
    <xf numFmtId="0" fontId="9" fillId="0" borderId="52" xfId="0" applyFont="1" applyBorder="1" applyAlignment="1">
      <alignment horizontal="left" vertical="center" wrapText="1" indent="2" shrinkToFit="1"/>
    </xf>
    <xf numFmtId="0" fontId="24" fillId="0" borderId="0" xfId="0" applyFont="1" applyAlignment="1">
      <alignment horizontal="left" indent="1"/>
    </xf>
    <xf numFmtId="14" fontId="33" fillId="7" borderId="26" xfId="0" applyNumberFormat="1" applyFont="1" applyFill="1" applyBorder="1" applyAlignment="1" applyProtection="1">
      <alignment horizontal="center" wrapText="1"/>
      <protection locked="0"/>
    </xf>
    <xf numFmtId="14" fontId="33" fillId="7" borderId="3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9" fillId="0" borderId="121" xfId="0" applyFont="1" applyBorder="1" applyAlignment="1">
      <alignment horizontal="left" vertical="top"/>
    </xf>
    <xf numFmtId="0" fontId="3" fillId="0" borderId="120" xfId="0" applyFont="1" applyBorder="1" applyAlignment="1">
      <alignment horizontal="left" vertical="top"/>
    </xf>
    <xf numFmtId="0" fontId="15" fillId="0" borderId="51" xfId="0" applyFont="1" applyBorder="1" applyAlignment="1">
      <alignment vertical="center"/>
    </xf>
    <xf numFmtId="0" fontId="2" fillId="0" borderId="122" xfId="0" applyFont="1" applyBorder="1"/>
    <xf numFmtId="0" fontId="2" fillId="0" borderId="123" xfId="0" applyFont="1" applyBorder="1"/>
    <xf numFmtId="0" fontId="15" fillId="0" borderId="124" xfId="0" applyFont="1" applyBorder="1" applyAlignment="1">
      <alignment vertical="center"/>
    </xf>
    <xf numFmtId="0" fontId="2" fillId="0" borderId="125" xfId="0" applyFont="1" applyBorder="1"/>
    <xf numFmtId="0" fontId="2" fillId="0" borderId="126" xfId="0" applyFont="1" applyBorder="1"/>
    <xf numFmtId="0" fontId="15" fillId="0" borderId="127" xfId="0" applyFont="1" applyBorder="1" applyAlignment="1">
      <alignment vertical="center"/>
    </xf>
    <xf numFmtId="0" fontId="2" fillId="0" borderId="128" xfId="0" applyFont="1" applyBorder="1"/>
    <xf numFmtId="0" fontId="2" fillId="0" borderId="129" xfId="0" applyFont="1" applyBorder="1"/>
    <xf numFmtId="0" fontId="15" fillId="0" borderId="130" xfId="0" applyFont="1" applyBorder="1" applyAlignment="1">
      <alignment vertical="center"/>
    </xf>
    <xf numFmtId="0" fontId="2" fillId="0" borderId="131" xfId="0" applyFont="1" applyBorder="1"/>
    <xf numFmtId="0" fontId="2" fillId="0" borderId="132" xfId="0" applyFont="1" applyBorder="1"/>
    <xf numFmtId="0" fontId="15" fillId="0" borderId="133" xfId="0" applyFont="1" applyBorder="1" applyAlignment="1">
      <alignment vertical="center"/>
    </xf>
    <xf numFmtId="0" fontId="15" fillId="0" borderId="128" xfId="0" applyFont="1" applyBorder="1" applyAlignment="1">
      <alignment vertical="center"/>
    </xf>
    <xf numFmtId="0" fontId="15" fillId="0" borderId="129" xfId="0" applyFont="1" applyBorder="1" applyAlignment="1">
      <alignment vertical="center"/>
    </xf>
    <xf numFmtId="0" fontId="15" fillId="0" borderId="123" xfId="0" applyFont="1" applyBorder="1" applyAlignment="1">
      <alignment vertical="center"/>
    </xf>
    <xf numFmtId="0" fontId="15" fillId="0" borderId="126" xfId="0" applyFont="1" applyBorder="1" applyAlignment="1">
      <alignment vertical="center"/>
    </xf>
    <xf numFmtId="0" fontId="15" fillId="0" borderId="1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shrinkToFit="1"/>
    </xf>
    <xf numFmtId="0" fontId="0" fillId="0" borderId="136" xfId="0" applyBorder="1" applyAlignment="1">
      <alignment shrinkToFit="1"/>
    </xf>
    <xf numFmtId="176" fontId="6" fillId="0" borderId="46" xfId="0" applyNumberFormat="1" applyFont="1" applyBorder="1" applyAlignment="1">
      <alignment horizontal="center" shrinkToFit="1"/>
    </xf>
    <xf numFmtId="0" fontId="0" fillId="0" borderId="46" xfId="0" applyBorder="1" applyAlignment="1">
      <alignment vertical="top"/>
    </xf>
    <xf numFmtId="0" fontId="57" fillId="0" borderId="88" xfId="0" applyFont="1" applyBorder="1" applyAlignment="1">
      <alignment horizontal="center" vertical="center"/>
    </xf>
    <xf numFmtId="0" fontId="57" fillId="0" borderId="89" xfId="0" applyFont="1" applyBorder="1" applyAlignment="1">
      <alignment horizontal="center" vertical="center"/>
    </xf>
    <xf numFmtId="0" fontId="59" fillId="0" borderId="88" xfId="0" applyFont="1" applyBorder="1" applyAlignment="1">
      <alignment horizontal="center" vertical="center"/>
    </xf>
    <xf numFmtId="0" fontId="59" fillId="0" borderId="90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63" fillId="0" borderId="88" xfId="0" applyFont="1" applyBorder="1" applyAlignment="1">
      <alignment horizontal="center" vertical="center"/>
    </xf>
    <xf numFmtId="0" fontId="64" fillId="0" borderId="88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53" fillId="0" borderId="47" xfId="0" applyFont="1" applyBorder="1" applyAlignment="1">
      <alignment horizontal="center"/>
    </xf>
    <xf numFmtId="0" fontId="0" fillId="0" borderId="2" xfId="0" applyBorder="1"/>
    <xf numFmtId="0" fontId="0" fillId="0" borderId="79" xfId="0" applyBorder="1"/>
    <xf numFmtId="0" fontId="0" fillId="0" borderId="13" xfId="0" applyBorder="1"/>
    <xf numFmtId="0" fontId="0" fillId="0" borderId="68" xfId="0" applyBorder="1"/>
    <xf numFmtId="0" fontId="0" fillId="0" borderId="20" xfId="0" applyBorder="1"/>
    <xf numFmtId="0" fontId="0" fillId="0" borderId="40" xfId="0" applyBorder="1"/>
    <xf numFmtId="0" fontId="0" fillId="0" borderId="15" xfId="0" applyBorder="1"/>
    <xf numFmtId="0" fontId="0" fillId="0" borderId="71" xfId="0" applyBorder="1"/>
    <xf numFmtId="0" fontId="0" fillId="0" borderId="53" xfId="0" applyBorder="1"/>
    <xf numFmtId="0" fontId="0" fillId="0" borderId="54" xfId="0" applyBorder="1"/>
    <xf numFmtId="0" fontId="0" fillId="0" borderId="69" xfId="0" applyBorder="1"/>
    <xf numFmtId="0" fontId="0" fillId="0" borderId="10" xfId="0" applyBorder="1"/>
    <xf numFmtId="0" fontId="0" fillId="0" borderId="78" xfId="0" applyBorder="1"/>
    <xf numFmtId="0" fontId="0" fillId="0" borderId="8" xfId="0" applyBorder="1"/>
    <xf numFmtId="20" fontId="10" fillId="0" borderId="73" xfId="0" applyNumberFormat="1" applyFont="1" applyBorder="1" applyAlignment="1">
      <alignment horizontal="centerContinuous"/>
    </xf>
    <xf numFmtId="0" fontId="10" fillId="0" borderId="73" xfId="0" applyFont="1" applyBorder="1" applyAlignment="1">
      <alignment horizontal="centerContinuous"/>
    </xf>
    <xf numFmtId="0" fontId="5" fillId="0" borderId="142" xfId="0" applyFont="1" applyBorder="1" applyAlignment="1">
      <alignment horizontal="center" vertical="center"/>
    </xf>
    <xf numFmtId="0" fontId="5" fillId="6" borderId="141" xfId="0" applyFont="1" applyFill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7" fillId="0" borderId="49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7" fillId="0" borderId="140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6" borderId="143" xfId="0" applyFont="1" applyFill="1" applyBorder="1" applyAlignment="1">
      <alignment horizontal="center" vertical="center"/>
    </xf>
    <xf numFmtId="0" fontId="67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6" borderId="145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6" borderId="147" xfId="0" applyFont="1" applyFill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8" fillId="0" borderId="148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68" fillId="0" borderId="15" xfId="0" applyFont="1" applyBorder="1" applyAlignment="1">
      <alignment horizontal="center" vertical="center"/>
    </xf>
    <xf numFmtId="0" fontId="68" fillId="0" borderId="66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68" fillId="0" borderId="146" xfId="0" applyFont="1" applyBorder="1" applyAlignment="1">
      <alignment horizontal="center" vertical="center"/>
    </xf>
    <xf numFmtId="0" fontId="68" fillId="0" borderId="40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 vertical="center"/>
    </xf>
    <xf numFmtId="0" fontId="5" fillId="6" borderId="149" xfId="0" applyFont="1" applyFill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54" xfId="0" applyFont="1" applyBorder="1" applyAlignment="1">
      <alignment horizontal="center" vertical="center"/>
    </xf>
    <xf numFmtId="0" fontId="5" fillId="6" borderId="151" xfId="0" applyFont="1" applyFill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14" fontId="6" fillId="0" borderId="46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 shrinkToFit="1"/>
    </xf>
    <xf numFmtId="0" fontId="20" fillId="0" borderId="152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20" fillId="0" borderId="153" xfId="0" applyFont="1" applyBorder="1" applyAlignment="1">
      <alignment horizontal="center" vertical="center"/>
    </xf>
    <xf numFmtId="0" fontId="20" fillId="0" borderId="15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Continuous" vertical="center"/>
    </xf>
    <xf numFmtId="0" fontId="15" fillId="0" borderId="51" xfId="0" applyFont="1" applyBorder="1" applyAlignment="1">
      <alignment horizontal="centerContinuous" vertical="center"/>
    </xf>
    <xf numFmtId="0" fontId="15" fillId="0" borderId="59" xfId="0" applyFont="1" applyBorder="1" applyAlignment="1">
      <alignment horizontal="centerContinuous" vertical="center"/>
    </xf>
    <xf numFmtId="0" fontId="15" fillId="0" borderId="55" xfId="0" applyFont="1" applyBorder="1" applyAlignment="1">
      <alignment horizontal="centerContinuous" vertical="center"/>
    </xf>
    <xf numFmtId="0" fontId="15" fillId="0" borderId="46" xfId="0" applyFont="1" applyBorder="1" applyAlignment="1">
      <alignment horizontal="centerContinuous" vertical="center"/>
    </xf>
    <xf numFmtId="0" fontId="15" fillId="0" borderId="56" xfId="0" applyFont="1" applyBorder="1" applyAlignment="1">
      <alignment horizontal="centerContinuous" vertical="center"/>
    </xf>
    <xf numFmtId="0" fontId="9" fillId="0" borderId="46" xfId="0" applyFont="1" applyBorder="1" applyAlignment="1">
      <alignment horizontal="centerContinuous"/>
    </xf>
    <xf numFmtId="0" fontId="9" fillId="0" borderId="46" xfId="0" applyFont="1" applyBorder="1" applyAlignment="1">
      <alignment horizontal="centerContinuous" vertical="center"/>
    </xf>
    <xf numFmtId="0" fontId="9" fillId="0" borderId="19" xfId="0" applyFont="1" applyBorder="1" applyAlignment="1">
      <alignment horizontal="centerContinuous"/>
    </xf>
    <xf numFmtId="0" fontId="69" fillId="0" borderId="61" xfId="0" applyFont="1" applyBorder="1" applyAlignment="1">
      <alignment horizontal="left" vertical="center"/>
    </xf>
    <xf numFmtId="0" fontId="69" fillId="0" borderId="61" xfId="0" applyFont="1" applyBorder="1" applyAlignment="1">
      <alignment horizontal="centerContinuous"/>
    </xf>
    <xf numFmtId="0" fontId="38" fillId="0" borderId="154" xfId="0" applyFont="1" applyBorder="1" applyAlignment="1">
      <alignment horizontal="center" vertical="center"/>
    </xf>
    <xf numFmtId="0" fontId="0" fillId="0" borderId="43" xfId="0" applyBorder="1"/>
    <xf numFmtId="0" fontId="0" fillId="0" borderId="6" xfId="0" applyBorder="1"/>
    <xf numFmtId="0" fontId="38" fillId="0" borderId="8" xfId="0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60" fillId="0" borderId="154" xfId="0" applyFont="1" applyBorder="1" applyAlignment="1">
      <alignment horizontal="center" vertical="center"/>
    </xf>
    <xf numFmtId="0" fontId="38" fillId="0" borderId="155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38" fillId="0" borderId="157" xfId="0" applyFont="1" applyBorder="1" applyAlignment="1">
      <alignment horizontal="center" vertical="center"/>
    </xf>
    <xf numFmtId="0" fontId="38" fillId="0" borderId="156" xfId="0" applyFont="1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38" fillId="0" borderId="153" xfId="0" applyFont="1" applyBorder="1" applyAlignment="1">
      <alignment horizontal="center" vertical="center"/>
    </xf>
    <xf numFmtId="0" fontId="38" fillId="0" borderId="158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 shrinkToFit="1"/>
    </xf>
    <xf numFmtId="0" fontId="20" fillId="13" borderId="13" xfId="0" applyFont="1" applyFill="1" applyBorder="1" applyAlignment="1">
      <alignment horizontal="center" vertical="center" shrinkToFit="1"/>
    </xf>
    <xf numFmtId="0" fontId="20" fillId="13" borderId="15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7" fillId="0" borderId="0" xfId="0" applyFont="1" applyAlignment="1">
      <alignment vertical="top"/>
    </xf>
    <xf numFmtId="0" fontId="8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9" fillId="0" borderId="92" xfId="0" applyFont="1" applyBorder="1" applyAlignment="1">
      <alignment horizontal="left" vertical="top"/>
    </xf>
    <xf numFmtId="0" fontId="3" fillId="0" borderId="92" xfId="0" applyFont="1" applyBorder="1" applyAlignment="1">
      <alignment horizontal="left" vertical="top"/>
    </xf>
    <xf numFmtId="0" fontId="37" fillId="0" borderId="0" xfId="0" applyFont="1" applyAlignment="1">
      <alignment vertical="top" wrapText="1"/>
    </xf>
    <xf numFmtId="0" fontId="8" fillId="3" borderId="111" xfId="0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8" fillId="0" borderId="51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5" fillId="0" borderId="42" xfId="0" applyFont="1" applyBorder="1" applyAlignment="1">
      <alignment horizontal="right" vertical="center"/>
    </xf>
    <xf numFmtId="0" fontId="15" fillId="0" borderId="168" xfId="0" applyFont="1" applyBorder="1" applyAlignment="1">
      <alignment vertical="center"/>
    </xf>
    <xf numFmtId="0" fontId="15" fillId="0" borderId="174" xfId="0" applyFont="1" applyBorder="1" applyAlignment="1">
      <alignment vertical="center"/>
    </xf>
    <xf numFmtId="0" fontId="15" fillId="0" borderId="163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77" xfId="0" applyFont="1" applyBorder="1" applyAlignment="1">
      <alignment vertical="center"/>
    </xf>
    <xf numFmtId="0" fontId="15" fillId="0" borderId="178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15" fillId="0" borderId="179" xfId="0" applyFont="1" applyBorder="1" applyAlignment="1">
      <alignment vertical="center"/>
    </xf>
    <xf numFmtId="0" fontId="15" fillId="0" borderId="180" xfId="0" applyFont="1" applyBorder="1" applyAlignment="1">
      <alignment vertical="center"/>
    </xf>
    <xf numFmtId="0" fontId="15" fillId="0" borderId="181" xfId="0" applyFont="1" applyBorder="1" applyAlignment="1">
      <alignment vertical="center"/>
    </xf>
    <xf numFmtId="0" fontId="15" fillId="0" borderId="176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2" fillId="0" borderId="51" xfId="0" applyFont="1" applyBorder="1"/>
    <xf numFmtId="56" fontId="0" fillId="9" borderId="9" xfId="0" applyNumberFormat="1" applyFill="1" applyBorder="1" applyAlignment="1">
      <alignment horizontal="center" vertical="center"/>
    </xf>
    <xf numFmtId="56" fontId="0" fillId="9" borderId="18" xfId="0" applyNumberForma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7" borderId="12" xfId="1" applyFill="1" applyBorder="1" applyAlignment="1" applyProtection="1">
      <alignment horizontal="center" vertical="center"/>
      <protection locked="0"/>
    </xf>
    <xf numFmtId="0" fontId="15" fillId="0" borderId="173" xfId="0" applyFont="1" applyBorder="1"/>
    <xf numFmtId="0" fontId="15" fillId="0" borderId="175" xfId="0" applyFont="1" applyBorder="1"/>
    <xf numFmtId="0" fontId="15" fillId="0" borderId="176" xfId="0" applyFont="1" applyBorder="1"/>
    <xf numFmtId="0" fontId="43" fillId="0" borderId="0" xfId="0" applyFont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62" xfId="0" applyFill="1" applyBorder="1" applyAlignment="1">
      <alignment horizontal="center" vertical="center"/>
    </xf>
    <xf numFmtId="0" fontId="0" fillId="9" borderId="163" xfId="0" applyFill="1" applyBorder="1" applyAlignment="1">
      <alignment horizontal="center" vertical="center"/>
    </xf>
    <xf numFmtId="0" fontId="0" fillId="9" borderId="164" xfId="0" applyFill="1" applyBorder="1" applyAlignment="1">
      <alignment horizontal="center" vertical="center"/>
    </xf>
    <xf numFmtId="56" fontId="0" fillId="9" borderId="111" xfId="0" applyNumberFormat="1" applyFill="1" applyBorder="1" applyAlignment="1">
      <alignment horizontal="center" vertical="center"/>
    </xf>
    <xf numFmtId="0" fontId="0" fillId="9" borderId="185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9" borderId="186" xfId="0" applyFill="1" applyBorder="1" applyAlignment="1">
      <alignment horizontal="center" vertical="center"/>
    </xf>
    <xf numFmtId="0" fontId="0" fillId="3" borderId="9" xfId="0" applyFill="1" applyBorder="1" applyAlignment="1">
      <alignment horizontal="centerContinuous" vertical="center"/>
    </xf>
    <xf numFmtId="0" fontId="0" fillId="3" borderId="111" xfId="0" applyFill="1" applyBorder="1" applyAlignment="1">
      <alignment horizontal="centerContinuous" vertical="center"/>
    </xf>
    <xf numFmtId="0" fontId="0" fillId="3" borderId="18" xfId="0" applyFill="1" applyBorder="1" applyAlignment="1">
      <alignment horizontal="centerContinuous" vertical="center"/>
    </xf>
    <xf numFmtId="0" fontId="27" fillId="8" borderId="19" xfId="1" applyFill="1" applyBorder="1">
      <alignment vertical="center"/>
    </xf>
    <xf numFmtId="0" fontId="27" fillId="0" borderId="4" xfId="1" applyBorder="1" applyAlignment="1" applyProtection="1">
      <alignment horizontal="center" vertical="center"/>
      <protection locked="0"/>
    </xf>
    <xf numFmtId="0" fontId="27" fillId="7" borderId="4" xfId="1" applyFill="1" applyBorder="1" applyAlignment="1" applyProtection="1">
      <alignment horizontal="center" vertical="center"/>
      <protection locked="0"/>
    </xf>
    <xf numFmtId="0" fontId="31" fillId="7" borderId="187" xfId="1" applyFont="1" applyFill="1" applyBorder="1" applyAlignment="1" applyProtection="1">
      <alignment horizontal="center" vertical="center"/>
      <protection locked="0"/>
    </xf>
    <xf numFmtId="0" fontId="31" fillId="7" borderId="188" xfId="1" applyFont="1" applyFill="1" applyBorder="1" applyAlignment="1" applyProtection="1">
      <alignment horizontal="center" vertical="center"/>
      <protection locked="0"/>
    </xf>
    <xf numFmtId="0" fontId="31" fillId="7" borderId="189" xfId="1" applyFont="1" applyFill="1" applyBorder="1" applyAlignment="1" applyProtection="1">
      <alignment horizontal="center" vertical="center"/>
      <protection locked="0"/>
    </xf>
    <xf numFmtId="0" fontId="27" fillId="0" borderId="23" xfId="1" applyBorder="1" applyProtection="1">
      <alignment vertical="center"/>
      <protection locked="0"/>
    </xf>
    <xf numFmtId="0" fontId="27" fillId="0" borderId="190" xfId="1" applyBorder="1" applyProtection="1">
      <alignment vertical="center"/>
      <protection locked="0"/>
    </xf>
    <xf numFmtId="0" fontId="27" fillId="7" borderId="23" xfId="1" applyFill="1" applyBorder="1" applyAlignment="1" applyProtection="1">
      <alignment horizontal="center" vertical="center"/>
      <protection locked="0"/>
    </xf>
    <xf numFmtId="0" fontId="27" fillId="7" borderId="26" xfId="1" applyFill="1" applyBorder="1" applyAlignment="1" applyProtection="1">
      <alignment horizontal="center" vertical="center"/>
      <protection locked="0"/>
    </xf>
    <xf numFmtId="0" fontId="27" fillId="7" borderId="29" xfId="1" applyFill="1" applyBorder="1" applyAlignment="1" applyProtection="1">
      <alignment horizontal="center" vertical="center"/>
      <protection locked="0"/>
    </xf>
    <xf numFmtId="0" fontId="27" fillId="7" borderId="32" xfId="1" applyFill="1" applyBorder="1" applyAlignment="1" applyProtection="1">
      <alignment horizontal="center" vertical="center"/>
      <protection locked="0"/>
    </xf>
    <xf numFmtId="0" fontId="27" fillId="8" borderId="163" xfId="1" applyFill="1" applyBorder="1" applyAlignment="1">
      <alignment horizontal="centerContinuous" vertical="center"/>
    </xf>
    <xf numFmtId="0" fontId="27" fillId="8" borderId="21" xfId="1" applyFill="1" applyBorder="1" applyAlignment="1">
      <alignment horizontal="centerContinuous" vertical="center"/>
    </xf>
    <xf numFmtId="0" fontId="27" fillId="8" borderId="12" xfId="1" applyFill="1" applyBorder="1" applyAlignment="1">
      <alignment horizontal="centerContinuous" vertical="center"/>
    </xf>
    <xf numFmtId="0" fontId="27" fillId="8" borderId="19" xfId="1" applyFill="1" applyBorder="1" applyAlignment="1">
      <alignment horizontal="centerContinuous" vertical="center"/>
    </xf>
    <xf numFmtId="0" fontId="27" fillId="0" borderId="19" xfId="1" applyBorder="1" applyAlignment="1" applyProtection="1">
      <alignment horizontal="center" vertical="center"/>
      <protection locked="0"/>
    </xf>
    <xf numFmtId="0" fontId="27" fillId="0" borderId="20" xfId="1" applyBorder="1" applyAlignment="1" applyProtection="1">
      <alignment horizontal="center" vertical="center"/>
      <protection locked="0"/>
    </xf>
    <xf numFmtId="0" fontId="31" fillId="7" borderId="191" xfId="1" applyFont="1" applyFill="1" applyBorder="1" applyAlignment="1" applyProtection="1">
      <alignment horizontal="center" vertical="center"/>
      <protection locked="0"/>
    </xf>
    <xf numFmtId="0" fontId="72" fillId="8" borderId="12" xfId="1" applyFont="1" applyFill="1" applyBorder="1" applyAlignment="1">
      <alignment horizontal="center" vertical="center"/>
    </xf>
    <xf numFmtId="0" fontId="73" fillId="8" borderId="19" xfId="1" applyFont="1" applyFill="1" applyBorder="1" applyAlignment="1">
      <alignment horizontal="center" vertical="center"/>
    </xf>
    <xf numFmtId="0" fontId="72" fillId="8" borderId="163" xfId="1" applyFont="1" applyFill="1" applyBorder="1" applyAlignment="1">
      <alignment horizontal="center" vertical="center"/>
    </xf>
    <xf numFmtId="0" fontId="72" fillId="8" borderId="21" xfId="1" applyFont="1" applyFill="1" applyBorder="1" applyAlignment="1">
      <alignment horizontal="center" vertical="center"/>
    </xf>
    <xf numFmtId="0" fontId="73" fillId="8" borderId="119" xfId="1" applyFont="1" applyFill="1" applyBorder="1" applyAlignment="1">
      <alignment horizontal="center" vertical="center"/>
    </xf>
    <xf numFmtId="0" fontId="27" fillId="8" borderId="12" xfId="1" applyFill="1" applyBorder="1">
      <alignment vertical="center"/>
    </xf>
    <xf numFmtId="0" fontId="27" fillId="8" borderId="192" xfId="1" applyFill="1" applyBorder="1" applyAlignment="1">
      <alignment horizontal="centerContinuous" vertical="center"/>
    </xf>
    <xf numFmtId="0" fontId="27" fillId="0" borderId="193" xfId="1" applyBorder="1" applyProtection="1">
      <alignment vertical="center"/>
      <protection locked="0"/>
    </xf>
    <xf numFmtId="0" fontId="0" fillId="9" borderId="182" xfId="0" applyFill="1" applyBorder="1" applyAlignment="1">
      <alignment horizontal="center" vertical="center"/>
    </xf>
    <xf numFmtId="0" fontId="0" fillId="9" borderId="183" xfId="0" applyFill="1" applyBorder="1" applyAlignment="1">
      <alignment horizontal="center" vertical="center"/>
    </xf>
    <xf numFmtId="0" fontId="0" fillId="9" borderId="184" xfId="0" applyFill="1" applyBorder="1" applyAlignment="1">
      <alignment horizontal="center" vertical="center"/>
    </xf>
    <xf numFmtId="0" fontId="74" fillId="0" borderId="0" xfId="0" applyFont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7" borderId="13" xfId="0" applyFill="1" applyBorder="1" applyProtection="1"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27" fillId="0" borderId="187" xfId="1" applyBorder="1" applyAlignment="1">
      <alignment horizontal="center" vertical="center"/>
    </xf>
    <xf numFmtId="0" fontId="27" fillId="0" borderId="188" xfId="1" applyBorder="1" applyAlignment="1">
      <alignment horizontal="center" vertical="center"/>
    </xf>
    <xf numFmtId="0" fontId="27" fillId="0" borderId="191" xfId="1" applyBorder="1" applyAlignment="1">
      <alignment horizontal="center" vertical="center"/>
    </xf>
    <xf numFmtId="0" fontId="27" fillId="0" borderId="189" xfId="1" applyBorder="1" applyAlignment="1">
      <alignment horizontal="center" vertical="center"/>
    </xf>
    <xf numFmtId="0" fontId="2" fillId="0" borderId="0" xfId="0" applyFont="1" applyProtection="1">
      <protection locked="0"/>
    </xf>
    <xf numFmtId="0" fontId="75" fillId="0" borderId="0" xfId="0" applyFont="1"/>
    <xf numFmtId="0" fontId="9" fillId="0" borderId="159" xfId="0" applyFont="1" applyBorder="1" applyAlignment="1">
      <alignment horizontal="center" vertical="center" shrinkToFit="1"/>
    </xf>
    <xf numFmtId="0" fontId="9" fillId="0" borderId="160" xfId="0" applyFont="1" applyBorder="1" applyAlignment="1">
      <alignment horizontal="center" vertical="center" shrinkToFit="1"/>
    </xf>
    <xf numFmtId="0" fontId="9" fillId="0" borderId="161" xfId="0" applyFont="1" applyBorder="1" applyAlignment="1">
      <alignment horizontal="center" vertical="center" shrinkToFit="1"/>
    </xf>
    <xf numFmtId="0" fontId="15" fillId="0" borderId="106" xfId="0" applyFont="1" applyBorder="1" applyAlignment="1" applyProtection="1">
      <alignment horizontal="center" vertical="center" shrinkToFit="1"/>
      <protection locked="0"/>
    </xf>
    <xf numFmtId="0" fontId="16" fillId="0" borderId="95" xfId="0" applyFont="1" applyBorder="1" applyAlignment="1" applyProtection="1">
      <alignment horizontal="center" vertical="center"/>
      <protection locked="0"/>
    </xf>
    <xf numFmtId="0" fontId="9" fillId="0" borderId="162" xfId="0" applyFont="1" applyBorder="1" applyAlignment="1">
      <alignment horizontal="center" vertical="center" shrinkToFit="1"/>
    </xf>
    <xf numFmtId="0" fontId="9" fillId="0" borderId="163" xfId="0" applyFont="1" applyBorder="1" applyAlignment="1">
      <alignment horizontal="center" vertical="center" shrinkToFit="1"/>
    </xf>
    <xf numFmtId="0" fontId="9" fillId="0" borderId="164" xfId="0" applyFont="1" applyBorder="1" applyAlignment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/>
      <protection locked="0"/>
    </xf>
    <xf numFmtId="0" fontId="9" fillId="0" borderId="165" xfId="0" applyFont="1" applyBorder="1" applyAlignment="1">
      <alignment horizontal="center" vertical="center" shrinkToFit="1"/>
    </xf>
    <xf numFmtId="0" fontId="9" fillId="0" borderId="112" xfId="0" applyFont="1" applyBorder="1" applyAlignment="1">
      <alignment horizontal="center" vertical="center" shrinkToFit="1"/>
    </xf>
    <xf numFmtId="0" fontId="9" fillId="0" borderId="166" xfId="0" applyFont="1" applyBorder="1" applyAlignment="1">
      <alignment horizontal="center" vertical="center" shrinkToFit="1"/>
    </xf>
    <xf numFmtId="0" fontId="15" fillId="0" borderId="99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9" fillId="0" borderId="167" xfId="0" applyFont="1" applyBorder="1" applyAlignment="1">
      <alignment horizontal="center" vertical="center" wrapText="1"/>
    </xf>
    <xf numFmtId="0" fontId="9" fillId="0" borderId="168" xfId="0" applyFont="1" applyBorder="1" applyAlignment="1">
      <alignment horizontal="center" vertical="center" wrapText="1"/>
    </xf>
    <xf numFmtId="0" fontId="9" fillId="0" borderId="169" xfId="0" applyFont="1" applyBorder="1" applyAlignment="1">
      <alignment horizontal="center" vertical="center" wrapText="1"/>
    </xf>
    <xf numFmtId="0" fontId="9" fillId="0" borderId="9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9" fillId="0" borderId="170" xfId="0" applyFont="1" applyBorder="1" applyAlignment="1">
      <alignment horizontal="center" vertical="center" wrapText="1"/>
    </xf>
    <xf numFmtId="0" fontId="9" fillId="0" borderId="171" xfId="0" applyFont="1" applyBorder="1" applyAlignment="1">
      <alignment horizontal="center" vertical="center" wrapText="1"/>
    </xf>
    <xf numFmtId="0" fontId="9" fillId="0" borderId="172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/>
    </xf>
    <xf numFmtId="0" fontId="73" fillId="8" borderId="163" xfId="1" applyFont="1" applyFill="1" applyBorder="1" applyAlignment="1">
      <alignment horizontal="center" vertical="center"/>
    </xf>
    <xf numFmtId="0" fontId="70" fillId="0" borderId="194" xfId="0" applyFont="1" applyBorder="1" applyAlignment="1" applyProtection="1">
      <alignment horizontal="center"/>
      <protection locked="0"/>
    </xf>
    <xf numFmtId="0" fontId="6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49" fontId="0" fillId="7" borderId="195" xfId="0" applyNumberFormat="1" applyFill="1" applyBorder="1" applyAlignment="1" applyProtection="1">
      <alignment horizontal="center"/>
      <protection locked="0"/>
    </xf>
    <xf numFmtId="14" fontId="33" fillId="7" borderId="196" xfId="0" applyNumberFormat="1" applyFont="1" applyFill="1" applyBorder="1" applyAlignment="1" applyProtection="1">
      <alignment horizontal="center" wrapText="1"/>
      <protection locked="0"/>
    </xf>
    <xf numFmtId="20" fontId="0" fillId="7" borderId="196" xfId="0" applyNumberFormat="1" applyFill="1" applyBorder="1" applyAlignment="1" applyProtection="1">
      <alignment horizontal="center"/>
      <protection locked="0"/>
    </xf>
    <xf numFmtId="0" fontId="0" fillId="7" borderId="196" xfId="0" applyFill="1" applyBorder="1" applyAlignment="1" applyProtection="1">
      <alignment horizontal="center" shrinkToFit="1"/>
      <protection locked="0"/>
    </xf>
    <xf numFmtId="0" fontId="0" fillId="7" borderId="196" xfId="0" applyFill="1" applyBorder="1" applyAlignment="1" applyProtection="1">
      <alignment horizontal="center"/>
      <protection locked="0"/>
    </xf>
    <xf numFmtId="0" fontId="0" fillId="7" borderId="197" xfId="0" applyFill="1" applyBorder="1" applyAlignment="1" applyProtection="1">
      <alignment horizontal="center"/>
      <protection locked="0"/>
    </xf>
    <xf numFmtId="0" fontId="0" fillId="0" borderId="108" xfId="0" applyBorder="1" applyAlignment="1">
      <alignment horizontal="right"/>
    </xf>
    <xf numFmtId="0" fontId="27" fillId="14" borderId="22" xfId="1" applyFill="1" applyBorder="1" applyAlignment="1" applyProtection="1">
      <alignment horizontal="center" vertical="center"/>
      <protection locked="0"/>
    </xf>
    <xf numFmtId="0" fontId="31" fillId="14" borderId="23" xfId="1" applyFont="1" applyFill="1" applyBorder="1" applyAlignment="1" applyProtection="1">
      <alignment horizontal="center" vertical="center"/>
      <protection locked="0"/>
    </xf>
    <xf numFmtId="0" fontId="27" fillId="14" borderId="23" xfId="1" applyFill="1" applyBorder="1" applyAlignment="1" applyProtection="1">
      <alignment horizontal="center" vertical="center"/>
      <protection locked="0"/>
    </xf>
    <xf numFmtId="0" fontId="27" fillId="14" borderId="187" xfId="1" applyFill="1" applyBorder="1" applyAlignment="1">
      <alignment horizontal="center" vertical="center"/>
    </xf>
    <xf numFmtId="0" fontId="27" fillId="14" borderId="24" xfId="1" applyFill="1" applyBorder="1" applyAlignment="1" applyProtection="1">
      <alignment horizontal="center" vertical="center"/>
      <protection locked="0"/>
    </xf>
    <xf numFmtId="0" fontId="27" fillId="14" borderId="22" xfId="1" quotePrefix="1" applyFill="1" applyBorder="1" applyAlignment="1" applyProtection="1">
      <alignment horizontal="center" vertical="center"/>
      <protection locked="0"/>
    </xf>
    <xf numFmtId="0" fontId="27" fillId="14" borderId="25" xfId="1" applyFill="1" applyBorder="1" applyAlignment="1" applyProtection="1">
      <alignment horizontal="center" vertical="center"/>
      <protection locked="0"/>
    </xf>
    <xf numFmtId="0" fontId="31" fillId="14" borderId="26" xfId="1" applyFont="1" applyFill="1" applyBorder="1" applyAlignment="1" applyProtection="1">
      <alignment horizontal="center" vertical="center"/>
      <protection locked="0"/>
    </xf>
    <xf numFmtId="0" fontId="27" fillId="14" borderId="26" xfId="1" applyFill="1" applyBorder="1" applyAlignment="1" applyProtection="1">
      <alignment horizontal="center" vertical="center"/>
      <protection locked="0"/>
    </xf>
    <xf numFmtId="0" fontId="27" fillId="14" borderId="188" xfId="1" applyFill="1" applyBorder="1" applyAlignment="1">
      <alignment horizontal="center" vertical="center"/>
    </xf>
    <xf numFmtId="0" fontId="27" fillId="14" borderId="27" xfId="1" applyFill="1" applyBorder="1" applyAlignment="1" applyProtection="1">
      <alignment horizontal="center" vertical="center"/>
      <protection locked="0"/>
    </xf>
    <xf numFmtId="0" fontId="27" fillId="14" borderId="25" xfId="1" quotePrefix="1" applyFill="1" applyBorder="1" applyAlignment="1" applyProtection="1">
      <alignment horizontal="center" vertical="center"/>
      <protection locked="0"/>
    </xf>
    <xf numFmtId="0" fontId="31" fillId="14" borderId="188" xfId="1" applyFont="1" applyFill="1" applyBorder="1" applyAlignment="1" applyProtection="1">
      <alignment horizontal="center" vertical="center"/>
      <protection locked="0"/>
    </xf>
    <xf numFmtId="0" fontId="27" fillId="14" borderId="29" xfId="1" applyFill="1" applyBorder="1" applyAlignment="1" applyProtection="1">
      <alignment horizontal="center" vertical="center"/>
      <protection locked="0"/>
    </xf>
    <xf numFmtId="0" fontId="27" fillId="14" borderId="191" xfId="1" applyFill="1" applyBorder="1" applyAlignment="1">
      <alignment horizontal="center" vertical="center"/>
    </xf>
    <xf numFmtId="0" fontId="27" fillId="14" borderId="28" xfId="1" applyFill="1" applyBorder="1" applyAlignment="1" applyProtection="1">
      <alignment horizontal="center" vertical="center"/>
      <protection locked="0"/>
    </xf>
    <xf numFmtId="0" fontId="31" fillId="14" borderId="187" xfId="1" applyFont="1" applyFill="1" applyBorder="1" applyAlignment="1" applyProtection="1">
      <alignment horizontal="center" vertical="center"/>
      <protection locked="0"/>
    </xf>
    <xf numFmtId="0" fontId="27" fillId="14" borderId="31" xfId="1" applyFill="1" applyBorder="1" applyAlignment="1" applyProtection="1">
      <alignment horizontal="center" vertical="center"/>
      <protection locked="0"/>
    </xf>
    <xf numFmtId="0" fontId="31" fillId="14" borderId="189" xfId="1" applyFont="1" applyFill="1" applyBorder="1" applyAlignment="1" applyProtection="1">
      <alignment horizontal="center" vertical="center"/>
      <protection locked="0"/>
    </xf>
    <xf numFmtId="0" fontId="27" fillId="14" borderId="32" xfId="1" applyFill="1" applyBorder="1" applyAlignment="1" applyProtection="1">
      <alignment horizontal="center" vertical="center"/>
      <protection locked="0"/>
    </xf>
    <xf numFmtId="0" fontId="27" fillId="14" borderId="189" xfId="1" applyFill="1" applyBorder="1" applyAlignment="1">
      <alignment horizontal="center" vertical="center"/>
    </xf>
    <xf numFmtId="0" fontId="27" fillId="14" borderId="33" xfId="1" applyFill="1" applyBorder="1" applyAlignment="1" applyProtection="1">
      <alignment horizontal="center" vertical="center"/>
      <protection locked="0"/>
    </xf>
    <xf numFmtId="0" fontId="31" fillId="14" borderId="32" xfId="1" applyFont="1" applyFill="1" applyBorder="1" applyAlignment="1" applyProtection="1">
      <alignment horizontal="center" vertical="center"/>
      <protection locked="0"/>
    </xf>
    <xf numFmtId="0" fontId="27" fillId="15" borderId="22" xfId="1" applyFill="1" applyBorder="1" applyAlignment="1" applyProtection="1">
      <alignment horizontal="center" vertical="center"/>
      <protection locked="0"/>
    </xf>
    <xf numFmtId="0" fontId="31" fillId="15" borderId="23" xfId="1" applyFont="1" applyFill="1" applyBorder="1" applyAlignment="1" applyProtection="1">
      <alignment horizontal="center" vertical="center"/>
      <protection locked="0"/>
    </xf>
    <xf numFmtId="0" fontId="27" fillId="15" borderId="25" xfId="1" applyFill="1" applyBorder="1" applyAlignment="1" applyProtection="1">
      <alignment horizontal="center" vertical="center"/>
      <protection locked="0"/>
    </xf>
    <xf numFmtId="0" fontId="31" fillId="15" borderId="26" xfId="1" applyFont="1" applyFill="1" applyBorder="1" applyAlignment="1" applyProtection="1">
      <alignment horizontal="center" vertical="center"/>
      <protection locked="0"/>
    </xf>
    <xf numFmtId="0" fontId="27" fillId="15" borderId="30" xfId="1" applyFill="1" applyBorder="1" applyAlignment="1" applyProtection="1">
      <alignment horizontal="center" vertical="center"/>
      <protection locked="0"/>
    </xf>
    <xf numFmtId="0" fontId="31" fillId="15" borderId="29" xfId="1" applyFont="1" applyFill="1" applyBorder="1" applyAlignment="1" applyProtection="1">
      <alignment horizontal="center" vertical="center"/>
      <protection locked="0"/>
    </xf>
    <xf numFmtId="0" fontId="27" fillId="15" borderId="31" xfId="1" applyFill="1" applyBorder="1" applyAlignment="1" applyProtection="1">
      <alignment horizontal="center" vertical="center"/>
      <protection locked="0"/>
    </xf>
    <xf numFmtId="0" fontId="31" fillId="15" borderId="32" xfId="1" applyFont="1" applyFill="1" applyBorder="1" applyAlignment="1" applyProtection="1">
      <alignment horizontal="center" vertical="center"/>
      <protection locked="0"/>
    </xf>
    <xf numFmtId="0" fontId="27" fillId="15" borderId="24" xfId="1" applyFill="1" applyBorder="1" applyAlignment="1" applyProtection="1">
      <alignment horizontal="center" vertical="center"/>
      <protection locked="0"/>
    </xf>
    <xf numFmtId="0" fontId="27" fillId="15" borderId="27" xfId="1" applyFill="1" applyBorder="1" applyAlignment="1" applyProtection="1">
      <alignment horizontal="center" vertical="center"/>
      <protection locked="0"/>
    </xf>
    <xf numFmtId="0" fontId="27" fillId="15" borderId="28" xfId="1" applyFill="1" applyBorder="1" applyAlignment="1" applyProtection="1">
      <alignment horizontal="center" vertical="center"/>
      <protection locked="0"/>
    </xf>
    <xf numFmtId="0" fontId="27" fillId="15" borderId="33" xfId="1" applyFill="1" applyBorder="1" applyAlignment="1" applyProtection="1">
      <alignment horizontal="center" vertical="center"/>
      <protection locked="0"/>
    </xf>
    <xf numFmtId="0" fontId="27" fillId="15" borderId="13" xfId="1" applyFill="1" applyBorder="1" applyAlignment="1">
      <alignment horizontal="center" vertical="center"/>
    </xf>
    <xf numFmtId="0" fontId="27" fillId="15" borderId="23" xfId="1" applyFill="1" applyBorder="1" applyAlignment="1" applyProtection="1">
      <alignment horizontal="center" vertical="center"/>
      <protection locked="0"/>
    </xf>
    <xf numFmtId="0" fontId="27" fillId="15" borderId="187" xfId="1" applyFill="1" applyBorder="1" applyAlignment="1">
      <alignment horizontal="center" vertical="center"/>
    </xf>
    <xf numFmtId="0" fontId="31" fillId="15" borderId="187" xfId="1" applyFont="1" applyFill="1" applyBorder="1" applyAlignment="1" applyProtection="1">
      <alignment horizontal="center" vertical="center"/>
      <protection locked="0"/>
    </xf>
    <xf numFmtId="0" fontId="27" fillId="15" borderId="26" xfId="1" applyFill="1" applyBorder="1" applyAlignment="1" applyProtection="1">
      <alignment horizontal="center" vertical="center"/>
      <protection locked="0"/>
    </xf>
    <xf numFmtId="0" fontId="27" fillId="15" borderId="188" xfId="1" applyFill="1" applyBorder="1" applyAlignment="1">
      <alignment horizontal="center" vertical="center"/>
    </xf>
    <xf numFmtId="0" fontId="31" fillId="15" borderId="188" xfId="1" applyFont="1" applyFill="1" applyBorder="1" applyAlignment="1" applyProtection="1">
      <alignment horizontal="center" vertical="center"/>
      <protection locked="0"/>
    </xf>
    <xf numFmtId="0" fontId="27" fillId="15" borderId="29" xfId="1" applyFill="1" applyBorder="1" applyAlignment="1" applyProtection="1">
      <alignment horizontal="center" vertical="center"/>
      <protection locked="0"/>
    </xf>
    <xf numFmtId="0" fontId="27" fillId="15" borderId="191" xfId="1" applyFill="1" applyBorder="1" applyAlignment="1">
      <alignment horizontal="center" vertical="center"/>
    </xf>
    <xf numFmtId="0" fontId="31" fillId="15" borderId="191" xfId="1" applyFont="1" applyFill="1" applyBorder="1" applyAlignment="1" applyProtection="1">
      <alignment horizontal="center" vertical="center"/>
      <protection locked="0"/>
    </xf>
    <xf numFmtId="0" fontId="27" fillId="15" borderId="32" xfId="1" applyFill="1" applyBorder="1" applyAlignment="1" applyProtection="1">
      <alignment horizontal="center" vertical="center"/>
      <protection locked="0"/>
    </xf>
    <xf numFmtId="0" fontId="27" fillId="15" borderId="189" xfId="1" applyFill="1" applyBorder="1" applyAlignment="1">
      <alignment horizontal="center" vertical="center"/>
    </xf>
    <xf numFmtId="0" fontId="31" fillId="15" borderId="189" xfId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15" fillId="7" borderId="105" xfId="0" applyFont="1" applyFill="1" applyBorder="1" applyAlignment="1" applyProtection="1">
      <alignment horizontal="center" vertical="center"/>
      <protection locked="0"/>
    </xf>
    <xf numFmtId="0" fontId="15" fillId="7" borderId="19" xfId="0" applyFont="1" applyFill="1" applyBorder="1" applyAlignment="1" applyProtection="1">
      <alignment horizontal="center" vertical="center"/>
      <protection locked="0"/>
    </xf>
    <xf numFmtId="0" fontId="15" fillId="7" borderId="98" xfId="0" applyFont="1" applyFill="1" applyBorder="1" applyAlignment="1" applyProtection="1">
      <alignment horizontal="center" vertical="center"/>
      <protection locked="0"/>
    </xf>
    <xf numFmtId="0" fontId="0" fillId="0" borderId="201" xfId="0" applyBorder="1"/>
    <xf numFmtId="49" fontId="0" fillId="7" borderId="31" xfId="0" applyNumberFormat="1" applyFill="1" applyBorder="1" applyAlignment="1" applyProtection="1">
      <alignment horizontal="center"/>
      <protection locked="0"/>
    </xf>
    <xf numFmtId="14" fontId="33" fillId="7" borderId="32" xfId="0" applyNumberFormat="1" applyFont="1" applyFill="1" applyBorder="1" applyAlignment="1" applyProtection="1">
      <alignment horizontal="center" wrapText="1"/>
      <protection locked="0"/>
    </xf>
    <xf numFmtId="0" fontId="0" fillId="7" borderId="32" xfId="0" applyFill="1" applyBorder="1" applyAlignment="1" applyProtection="1">
      <alignment horizontal="center" shrinkToFit="1"/>
      <protection locked="0"/>
    </xf>
    <xf numFmtId="0" fontId="0" fillId="7" borderId="32" xfId="0" applyFill="1" applyBorder="1" applyAlignment="1" applyProtection="1">
      <alignment horizontal="center"/>
      <protection locked="0"/>
    </xf>
    <xf numFmtId="0" fontId="0" fillId="7" borderId="33" xfId="0" applyFill="1" applyBorder="1" applyAlignment="1" applyProtection="1">
      <alignment horizontal="center"/>
      <protection locked="0"/>
    </xf>
    <xf numFmtId="49" fontId="0" fillId="8" borderId="22" xfId="0" applyNumberFormat="1" applyFill="1" applyBorder="1" applyAlignment="1" applyProtection="1">
      <alignment horizontal="center"/>
      <protection locked="0"/>
    </xf>
    <xf numFmtId="14" fontId="33" fillId="8" borderId="23" xfId="0" applyNumberFormat="1" applyFont="1" applyFill="1" applyBorder="1" applyAlignment="1" applyProtection="1">
      <alignment horizontal="center" wrapText="1"/>
      <protection locked="0"/>
    </xf>
    <xf numFmtId="20" fontId="0" fillId="8" borderId="23" xfId="0" applyNumberFormat="1" applyFill="1" applyBorder="1" applyAlignment="1" applyProtection="1">
      <alignment horizontal="center"/>
      <protection locked="0"/>
    </xf>
    <xf numFmtId="0" fontId="0" fillId="8" borderId="112" xfId="0" applyFill="1" applyBorder="1" applyAlignment="1" applyProtection="1">
      <alignment horizontal="center" shrinkToFit="1"/>
      <protection locked="0"/>
    </xf>
    <xf numFmtId="0" fontId="0" fillId="8" borderId="23" xfId="0" applyFill="1" applyBorder="1" applyAlignment="1" applyProtection="1">
      <alignment horizontal="center"/>
      <protection locked="0"/>
    </xf>
    <xf numFmtId="0" fontId="0" fillId="8" borderId="24" xfId="0" applyFill="1" applyBorder="1" applyAlignment="1" applyProtection="1">
      <alignment horizontal="center"/>
      <protection locked="0"/>
    </xf>
    <xf numFmtId="49" fontId="0" fillId="8" borderId="198" xfId="0" applyNumberFormat="1" applyFill="1" applyBorder="1" applyAlignment="1" applyProtection="1">
      <alignment horizontal="center"/>
      <protection locked="0"/>
    </xf>
    <xf numFmtId="14" fontId="33" fillId="8" borderId="199" xfId="0" applyNumberFormat="1" applyFont="1" applyFill="1" applyBorder="1" applyAlignment="1" applyProtection="1">
      <alignment horizontal="center" wrapText="1"/>
      <protection locked="0"/>
    </xf>
    <xf numFmtId="20" fontId="0" fillId="8" borderId="199" xfId="0" applyNumberFormat="1" applyFill="1" applyBorder="1" applyAlignment="1" applyProtection="1">
      <alignment horizontal="center"/>
      <protection locked="0"/>
    </xf>
    <xf numFmtId="0" fontId="0" fillId="8" borderId="199" xfId="0" applyFill="1" applyBorder="1" applyAlignment="1" applyProtection="1">
      <alignment horizontal="center" shrinkToFit="1"/>
      <protection locked="0"/>
    </xf>
    <xf numFmtId="0" fontId="0" fillId="8" borderId="199" xfId="0" applyFill="1" applyBorder="1" applyAlignment="1" applyProtection="1">
      <alignment horizontal="center"/>
      <protection locked="0"/>
    </xf>
    <xf numFmtId="0" fontId="0" fillId="8" borderId="200" xfId="0" applyFill="1" applyBorder="1" applyAlignment="1" applyProtection="1">
      <alignment horizontal="center"/>
      <protection locked="0"/>
    </xf>
    <xf numFmtId="0" fontId="22" fillId="11" borderId="39" xfId="0" applyFont="1" applyFill="1" applyBorder="1" applyAlignment="1">
      <alignment horizontal="center"/>
    </xf>
    <xf numFmtId="0" fontId="22" fillId="11" borderId="41" xfId="0" applyFont="1" applyFill="1" applyBorder="1" applyAlignment="1">
      <alignment horizontal="center"/>
    </xf>
    <xf numFmtId="0" fontId="22" fillId="11" borderId="40" xfId="0" applyFont="1" applyFill="1" applyBorder="1" applyAlignment="1">
      <alignment horizontal="center"/>
    </xf>
    <xf numFmtId="0" fontId="55" fillId="12" borderId="5" xfId="0" applyFont="1" applyFill="1" applyBorder="1" applyAlignment="1">
      <alignment horizontal="center" vertical="center"/>
    </xf>
    <xf numFmtId="0" fontId="55" fillId="12" borderId="0" xfId="0" applyFont="1" applyFill="1" applyAlignment="1">
      <alignment horizontal="center" vertical="center"/>
    </xf>
    <xf numFmtId="0" fontId="55" fillId="12" borderId="6" xfId="0" applyFont="1" applyFill="1" applyBorder="1" applyAlignment="1">
      <alignment horizontal="center" vertical="center"/>
    </xf>
    <xf numFmtId="0" fontId="22" fillId="11" borderId="5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  <xf numFmtId="0" fontId="22" fillId="11" borderId="6" xfId="0" applyFont="1" applyFill="1" applyBorder="1" applyAlignment="1">
      <alignment horizont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38" fillId="5" borderId="0" xfId="0" applyFont="1" applyFill="1"/>
    <xf numFmtId="0" fontId="38" fillId="5" borderId="6" xfId="0" applyFont="1" applyFill="1" applyBorder="1"/>
    <xf numFmtId="0" fontId="48" fillId="5" borderId="6" xfId="0" applyFont="1" applyFill="1" applyBorder="1"/>
    <xf numFmtId="0" fontId="20" fillId="5" borderId="6" xfId="0" applyFont="1" applyFill="1" applyBorder="1"/>
    <xf numFmtId="0" fontId="50" fillId="5" borderId="0" xfId="0" applyFont="1" applyFill="1" applyAlignment="1">
      <alignment horizontal="justify" wrapText="1"/>
    </xf>
    <xf numFmtId="0" fontId="50" fillId="5" borderId="0" xfId="0" applyFont="1" applyFill="1" applyAlignment="1">
      <alignment horizontal="justify"/>
    </xf>
    <xf numFmtId="0" fontId="8" fillId="0" borderId="46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left" vertical="center" indent="1"/>
    </xf>
    <xf numFmtId="0" fontId="15" fillId="0" borderId="46" xfId="0" applyFont="1" applyBorder="1" applyAlignment="1">
      <alignment horizontal="left" vertical="center" indent="1"/>
    </xf>
    <xf numFmtId="0" fontId="15" fillId="0" borderId="56" xfId="0" applyFont="1" applyBorder="1" applyAlignment="1">
      <alignment horizontal="left" vertical="center" indent="1"/>
    </xf>
    <xf numFmtId="0" fontId="15" fillId="0" borderId="58" xfId="0" applyFont="1" applyBorder="1" applyAlignment="1">
      <alignment horizontal="left" vertical="center" indent="1"/>
    </xf>
    <xf numFmtId="0" fontId="15" fillId="0" borderId="51" xfId="0" applyFont="1" applyBorder="1" applyAlignment="1">
      <alignment horizontal="left" vertical="center" indent="1"/>
    </xf>
    <xf numFmtId="0" fontId="15" fillId="0" borderId="59" xfId="0" applyFont="1" applyBorder="1" applyAlignment="1">
      <alignment horizontal="left" vertical="center" indent="1"/>
    </xf>
    <xf numFmtId="0" fontId="9" fillId="0" borderId="7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0" borderId="73" xfId="0" applyFont="1" applyBorder="1" applyAlignment="1">
      <alignment horizontal="left" vertical="center" wrapText="1" shrinkToFit="1"/>
    </xf>
    <xf numFmtId="0" fontId="8" fillId="0" borderId="73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8" fillId="0" borderId="46" xfId="0" quotePrefix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54" fillId="0" borderId="81" xfId="0" applyFont="1" applyBorder="1" applyAlignment="1">
      <alignment horizontal="center" vertical="center" wrapText="1" shrinkToFit="1"/>
    </xf>
    <xf numFmtId="0" fontId="54" fillId="0" borderId="115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/>
    </xf>
    <xf numFmtId="0" fontId="2" fillId="0" borderId="65" xfId="0" quotePrefix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2" fillId="0" borderId="63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113" xfId="0" applyFont="1" applyBorder="1"/>
    <xf numFmtId="20" fontId="6" fillId="0" borderId="46" xfId="0" applyNumberFormat="1" applyFont="1" applyBorder="1" applyAlignment="1">
      <alignment horizontal="left" shrinkToFit="1"/>
    </xf>
    <xf numFmtId="0" fontId="52" fillId="0" borderId="0" xfId="0" applyFont="1" applyAlignment="1">
      <alignment horizontal="center" wrapText="1"/>
    </xf>
    <xf numFmtId="0" fontId="12" fillId="0" borderId="73" xfId="0" applyFont="1" applyBorder="1" applyAlignment="1">
      <alignment horizontal="center" wrapText="1"/>
    </xf>
    <xf numFmtId="14" fontId="6" fillId="0" borderId="46" xfId="0" applyNumberFormat="1" applyFont="1" applyBorder="1" applyAlignment="1">
      <alignment horizontal="left"/>
    </xf>
    <xf numFmtId="0" fontId="12" fillId="0" borderId="0" xfId="0" applyFont="1" applyAlignment="1">
      <alignment horizontal="center" wrapText="1"/>
    </xf>
    <xf numFmtId="176" fontId="6" fillId="0" borderId="4" xfId="0" applyNumberFormat="1" applyFont="1" applyBorder="1" applyAlignment="1">
      <alignment horizontal="left" shrinkToFit="1"/>
    </xf>
    <xf numFmtId="0" fontId="41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2" fillId="0" borderId="52" xfId="0" applyFont="1" applyBorder="1"/>
    <xf numFmtId="0" fontId="9" fillId="0" borderId="72" xfId="0" applyFont="1" applyBorder="1" applyAlignment="1">
      <alignment horizontal="center" wrapText="1" shrinkToFit="1"/>
    </xf>
    <xf numFmtId="0" fontId="9" fillId="0" borderId="73" xfId="0" applyFont="1" applyBorder="1" applyAlignment="1">
      <alignment horizontal="center" wrapText="1" shrinkToFi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1" fillId="0" borderId="0" xfId="0" quotePrefix="1" applyFont="1" applyAlignment="1">
      <alignment horizontal="center" vertical="center" shrinkToFit="1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4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68" fillId="0" borderId="4" xfId="0" quotePrefix="1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56" fillId="0" borderId="0" xfId="0" applyFont="1" applyAlignment="1">
      <alignment horizontal="center" shrinkToFit="1"/>
    </xf>
    <xf numFmtId="0" fontId="5" fillId="0" borderId="42" xfId="0" applyFont="1" applyBorder="1" applyAlignment="1">
      <alignment horizontal="center" vertical="center"/>
    </xf>
    <xf numFmtId="0" fontId="2" fillId="0" borderId="73" xfId="0" applyFont="1" applyBorder="1" applyAlignment="1">
      <alignment horizontal="right"/>
    </xf>
    <xf numFmtId="0" fontId="8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left" wrapText="1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56" fontId="0" fillId="9" borderId="9" xfId="0" applyNumberFormat="1" applyFill="1" applyBorder="1" applyAlignment="1">
      <alignment horizontal="center" vertical="center"/>
    </xf>
    <xf numFmtId="56" fontId="0" fillId="9" borderId="111" xfId="0" applyNumberFormat="1" applyFill="1" applyBorder="1" applyAlignment="1">
      <alignment horizontal="center" vertical="center"/>
    </xf>
    <xf numFmtId="56" fontId="0" fillId="9" borderId="18" xfId="0" applyNumberFormat="1" applyFill="1" applyBorder="1" applyAlignment="1">
      <alignment horizontal="center" vertical="center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9" borderId="13" xfId="0" quotePrefix="1" applyFill="1" applyBorder="1" applyAlignment="1">
      <alignment vertical="center" wrapText="1"/>
    </xf>
    <xf numFmtId="0" fontId="0" fillId="9" borderId="13" xfId="0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9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center" vertical="center"/>
    </xf>
    <xf numFmtId="0" fontId="39" fillId="0" borderId="103" xfId="0" applyFont="1" applyBorder="1" applyAlignment="1">
      <alignment horizontal="center" vertical="center"/>
    </xf>
    <xf numFmtId="0" fontId="41" fillId="0" borderId="0" xfId="0" applyFont="1" applyAlignment="1">
      <alignment vertical="center" shrinkToFit="1"/>
    </xf>
    <xf numFmtId="0" fontId="43" fillId="0" borderId="12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wrapText="1" shrinkToFit="1"/>
    </xf>
    <xf numFmtId="0" fontId="10" fillId="4" borderId="9" xfId="0" applyFont="1" applyFill="1" applyBorder="1" applyAlignment="1" applyProtection="1">
      <alignment horizontal="center" vertical="center" shrinkToFit="1"/>
      <protection locked="0"/>
    </xf>
    <xf numFmtId="0" fontId="10" fillId="4" borderId="111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5" fillId="0" borderId="104" xfId="0" applyFont="1" applyBorder="1" applyAlignment="1">
      <alignment horizontal="center" vertical="center"/>
    </xf>
    <xf numFmtId="0" fontId="40" fillId="3" borderId="106" xfId="0" applyFont="1" applyFill="1" applyBorder="1" applyAlignment="1">
      <alignment horizontal="center" vertical="center" textRotation="255" wrapText="1"/>
    </xf>
    <xf numFmtId="0" fontId="40" fillId="3" borderId="102" xfId="0" applyFont="1" applyFill="1" applyBorder="1" applyAlignment="1">
      <alignment horizontal="center" vertical="center" textRotation="255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93" xfId="0" applyFont="1" applyFill="1" applyBorder="1" applyAlignment="1">
      <alignment horizontal="center" vertical="center" wrapText="1"/>
    </xf>
    <xf numFmtId="0" fontId="7" fillId="3" borderId="97" xfId="0" applyFont="1" applyFill="1" applyBorder="1" applyAlignment="1">
      <alignment horizontal="center" vertical="center" wrapText="1"/>
    </xf>
    <xf numFmtId="0" fontId="7" fillId="3" borderId="96" xfId="0" applyFont="1" applyFill="1" applyBorder="1" applyAlignment="1">
      <alignment horizontal="center" vertical="center" wrapText="1"/>
    </xf>
    <xf numFmtId="0" fontId="38" fillId="3" borderId="102" xfId="0" applyFont="1" applyFill="1" applyBorder="1" applyAlignment="1">
      <alignment horizontal="center" vertical="top" textRotation="255" wrapText="1"/>
    </xf>
    <xf numFmtId="0" fontId="38" fillId="3" borderId="100" xfId="0" applyFont="1" applyFill="1" applyBorder="1" applyAlignment="1">
      <alignment horizontal="center" vertical="top" textRotation="255" wrapText="1"/>
    </xf>
    <xf numFmtId="0" fontId="27" fillId="8" borderId="12" xfId="1" applyFill="1" applyBorder="1" applyAlignment="1">
      <alignment horizontal="center" vertical="center"/>
    </xf>
    <xf numFmtId="0" fontId="27" fillId="8" borderId="19" xfId="1" applyFill="1" applyBorder="1" applyAlignment="1">
      <alignment horizontal="center" vertical="center"/>
    </xf>
    <xf numFmtId="0" fontId="31" fillId="7" borderId="12" xfId="1" applyFont="1" applyFill="1" applyBorder="1" applyAlignment="1" applyProtection="1">
      <alignment horizontal="center" vertical="center"/>
      <protection locked="0"/>
    </xf>
    <xf numFmtId="0" fontId="31" fillId="7" borderId="119" xfId="1" applyFont="1" applyFill="1" applyBorder="1" applyAlignment="1" applyProtection="1">
      <alignment horizontal="center" vertical="center"/>
      <protection locked="0"/>
    </xf>
    <xf numFmtId="0" fontId="31" fillId="15" borderId="12" xfId="1" applyFont="1" applyFill="1" applyBorder="1" applyAlignment="1" applyProtection="1">
      <alignment horizontal="center" vertical="center"/>
      <protection locked="0"/>
    </xf>
    <xf numFmtId="0" fontId="31" fillId="15" borderId="119" xfId="1" applyFont="1" applyFill="1" applyBorder="1" applyAlignment="1" applyProtection="1">
      <alignment horizontal="center" vertical="center"/>
      <protection locked="0"/>
    </xf>
    <xf numFmtId="0" fontId="27" fillId="15" borderId="12" xfId="1" applyFill="1" applyBorder="1" applyAlignment="1" applyProtection="1">
      <alignment horizontal="center" vertical="center"/>
      <protection locked="0"/>
    </xf>
    <xf numFmtId="0" fontId="27" fillId="15" borderId="19" xfId="1" applyFill="1" applyBorder="1" applyAlignment="1" applyProtection="1">
      <alignment horizontal="center" vertical="center"/>
      <protection locked="0"/>
    </xf>
    <xf numFmtId="0" fontId="27" fillId="7" borderId="12" xfId="1" applyFill="1" applyBorder="1" applyAlignment="1" applyProtection="1">
      <alignment horizontal="center" vertical="center"/>
      <protection locked="0"/>
    </xf>
    <xf numFmtId="0" fontId="27" fillId="7" borderId="19" xfId="1" applyFill="1" applyBorder="1" applyAlignment="1" applyProtection="1">
      <alignment horizontal="center" vertical="center"/>
      <protection locked="0"/>
    </xf>
    <xf numFmtId="0" fontId="27" fillId="14" borderId="12" xfId="1" applyFill="1" applyBorder="1" applyAlignment="1" applyProtection="1">
      <alignment horizontal="center" vertical="center"/>
      <protection locked="0"/>
    </xf>
    <xf numFmtId="0" fontId="27" fillId="14" borderId="19" xfId="1" applyFill="1" applyBorder="1" applyAlignment="1" applyProtection="1">
      <alignment horizontal="center" vertical="center"/>
      <protection locked="0"/>
    </xf>
    <xf numFmtId="0" fontId="31" fillId="14" borderId="12" xfId="1" applyFont="1" applyFill="1" applyBorder="1" applyAlignment="1" applyProtection="1">
      <alignment horizontal="center" vertical="center"/>
      <protection locked="0"/>
    </xf>
    <xf numFmtId="0" fontId="31" fillId="14" borderId="19" xfId="1" applyFont="1" applyFill="1" applyBorder="1" applyAlignment="1" applyProtection="1">
      <alignment horizontal="center" vertical="center"/>
      <protection locked="0"/>
    </xf>
    <xf numFmtId="0" fontId="31" fillId="14" borderId="119" xfId="1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/>
    </xf>
    <xf numFmtId="0" fontId="66" fillId="0" borderId="65" xfId="0" applyFont="1" applyBorder="1" applyAlignment="1">
      <alignment horizontal="center" vertical="center"/>
    </xf>
    <xf numFmtId="0" fontId="67" fillId="0" borderId="4" xfId="0" applyFont="1" applyBorder="1" applyAlignment="1">
      <alignment horizontal="center"/>
    </xf>
    <xf numFmtId="0" fontId="68" fillId="0" borderId="19" xfId="0" applyFont="1" applyBorder="1" applyAlignment="1">
      <alignment horizontal="center"/>
    </xf>
    <xf numFmtId="0" fontId="67" fillId="0" borderId="19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6" fillId="0" borderId="46" xfId="0" quotePrefix="1" applyFont="1" applyBorder="1" applyAlignment="1">
      <alignment horizontal="center" vertical="center" shrinkToFit="1"/>
    </xf>
    <xf numFmtId="0" fontId="9" fillId="0" borderId="113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0" fontId="54" fillId="0" borderId="115" xfId="0" applyFont="1" applyBorder="1" applyAlignment="1">
      <alignment horizontal="center" vertical="center" wrapText="1" shrinkToFit="1"/>
    </xf>
    <xf numFmtId="0" fontId="2" fillId="0" borderId="7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0" fontId="6" fillId="0" borderId="136" xfId="0" applyFont="1" applyBorder="1" applyAlignment="1">
      <alignment horizontal="center" shrinkToFit="1"/>
    </xf>
    <xf numFmtId="0" fontId="58" fillId="0" borderId="0" xfId="0" quotePrefix="1" applyFont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emf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emf"/><Relationship Id="rId9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0</xdr:row>
      <xdr:rowOff>152400</xdr:rowOff>
    </xdr:from>
    <xdr:to>
      <xdr:col>38</xdr:col>
      <xdr:colOff>295275</xdr:colOff>
      <xdr:row>0</xdr:row>
      <xdr:rowOff>152400</xdr:rowOff>
    </xdr:to>
    <xdr:sp macro="" textlink="">
      <xdr:nvSpPr>
        <xdr:cNvPr id="1080" name="Line 2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ShapeType="1"/>
        </xdr:cNvSpPr>
      </xdr:nvSpPr>
      <xdr:spPr bwMode="auto">
        <a:xfrm>
          <a:off x="5629275" y="152400"/>
          <a:ext cx="44577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18</xdr:col>
      <xdr:colOff>28575</xdr:colOff>
      <xdr:row>0</xdr:row>
      <xdr:rowOff>152400</xdr:rowOff>
    </xdr:to>
    <xdr:sp macro="" textlink="">
      <xdr:nvSpPr>
        <xdr:cNvPr id="1081" name="Line 3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ShapeType="1"/>
        </xdr:cNvSpPr>
      </xdr:nvSpPr>
      <xdr:spPr bwMode="auto">
        <a:xfrm flipH="1">
          <a:off x="0" y="152400"/>
          <a:ext cx="44577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3</xdr:row>
      <xdr:rowOff>19050</xdr:rowOff>
    </xdr:from>
    <xdr:to>
      <xdr:col>40</xdr:col>
      <xdr:colOff>323850</xdr:colOff>
      <xdr:row>18</xdr:row>
      <xdr:rowOff>247650</xdr:rowOff>
    </xdr:to>
    <xdr:sp macro="" textlink="">
      <xdr:nvSpPr>
        <xdr:cNvPr id="1082" name="Line 4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8317706" y="3388519"/>
          <a:ext cx="4414838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20</xdr:row>
      <xdr:rowOff>76200</xdr:rowOff>
    </xdr:from>
    <xdr:to>
      <xdr:col>40</xdr:col>
      <xdr:colOff>323850</xdr:colOff>
      <xdr:row>58</xdr:row>
      <xdr:rowOff>47625</xdr:rowOff>
    </xdr:to>
    <xdr:sp macro="" textlink="">
      <xdr:nvSpPr>
        <xdr:cNvPr id="1083" name="Line 5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ShapeType="1"/>
        </xdr:cNvSpPr>
      </xdr:nvSpPr>
      <xdr:spPr bwMode="auto">
        <a:xfrm rot="16200000" flipH="1">
          <a:off x="5207794" y="11322844"/>
          <a:ext cx="10634662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2</xdr:row>
      <xdr:rowOff>447675</xdr:rowOff>
    </xdr:from>
    <xdr:to>
      <xdr:col>18</xdr:col>
      <xdr:colOff>19050</xdr:colOff>
      <xdr:row>2</xdr:row>
      <xdr:rowOff>447675</xdr:rowOff>
    </xdr:to>
    <xdr:cxnSp macro="">
      <xdr:nvCxnSpPr>
        <xdr:cNvPr id="1086" name="直線コネクタ 3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CxnSpPr>
          <a:cxnSpLocks noChangeShapeType="1"/>
        </xdr:cNvCxnSpPr>
      </xdr:nvCxnSpPr>
      <xdr:spPr bwMode="auto">
        <a:xfrm>
          <a:off x="885825" y="1104900"/>
          <a:ext cx="3562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2</xdr:row>
      <xdr:rowOff>447675</xdr:rowOff>
    </xdr:from>
    <xdr:to>
      <xdr:col>36</xdr:col>
      <xdr:colOff>0</xdr:colOff>
      <xdr:row>2</xdr:row>
      <xdr:rowOff>447675</xdr:rowOff>
    </xdr:to>
    <xdr:cxnSp macro="">
      <xdr:nvCxnSpPr>
        <xdr:cNvPr id="1087" name="直線コネクタ 14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CxnSpPr>
          <a:cxnSpLocks noChangeShapeType="1"/>
        </xdr:cNvCxnSpPr>
      </xdr:nvCxnSpPr>
      <xdr:spPr bwMode="auto">
        <a:xfrm>
          <a:off x="5610225" y="1104900"/>
          <a:ext cx="3590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61</xdr:row>
          <xdr:rowOff>38100</xdr:rowOff>
        </xdr:from>
        <xdr:to>
          <xdr:col>18</xdr:col>
          <xdr:colOff>114300</xdr:colOff>
          <xdr:row>64</xdr:row>
          <xdr:rowOff>161925</xdr:rowOff>
        </xdr:to>
        <xdr:pic>
          <xdr:nvPicPr>
            <xdr:cNvPr id="1624" name="図 24">
              <a:extLst>
                <a:ext uri="{FF2B5EF4-FFF2-40B4-BE49-F238E27FC236}">
                  <a16:creationId xmlns:a16="http://schemas.microsoft.com/office/drawing/2014/main" id="{444B4A2A-EC65-4C2E-B4C9-F445CB6CAD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1:$S$6" spid="_x0000_s16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17583150"/>
              <a:ext cx="4867275" cy="838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88</xdr:row>
          <xdr:rowOff>47625</xdr:rowOff>
        </xdr:from>
        <xdr:to>
          <xdr:col>18</xdr:col>
          <xdr:colOff>104775</xdr:colOff>
          <xdr:row>91</xdr:row>
          <xdr:rowOff>190500</xdr:rowOff>
        </xdr:to>
        <xdr:pic>
          <xdr:nvPicPr>
            <xdr:cNvPr id="1625" name="図 26">
              <a:extLst>
                <a:ext uri="{FF2B5EF4-FFF2-40B4-BE49-F238E27FC236}">
                  <a16:creationId xmlns:a16="http://schemas.microsoft.com/office/drawing/2014/main" id="{E786C3D6-C264-43C9-B587-54939DD647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1:$S$6" spid="_x0000_s16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23822025"/>
              <a:ext cx="4867275" cy="819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57150</xdr:rowOff>
        </xdr:from>
        <xdr:to>
          <xdr:col>39</xdr:col>
          <xdr:colOff>19050</xdr:colOff>
          <xdr:row>58</xdr:row>
          <xdr:rowOff>9525</xdr:rowOff>
        </xdr:to>
        <xdr:pic>
          <xdr:nvPicPr>
            <xdr:cNvPr id="1626" name="図 28">
              <a:extLst>
                <a:ext uri="{FF2B5EF4-FFF2-40B4-BE49-F238E27FC236}">
                  <a16:creationId xmlns:a16="http://schemas.microsoft.com/office/drawing/2014/main" id="{CEBFC63B-48BF-4A9A-9862-4D4DEE0476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24:$AM$132" spid="_x0000_s16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505450" y="14211300"/>
              <a:ext cx="5400675" cy="2466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18</xdr:col>
          <xdr:colOff>266700</xdr:colOff>
          <xdr:row>58</xdr:row>
          <xdr:rowOff>19050</xdr:rowOff>
        </xdr:to>
        <xdr:pic>
          <xdr:nvPicPr>
            <xdr:cNvPr id="1627" name="図 30">
              <a:extLst>
                <a:ext uri="{FF2B5EF4-FFF2-40B4-BE49-F238E27FC236}">
                  <a16:creationId xmlns:a16="http://schemas.microsoft.com/office/drawing/2014/main" id="{6645803C-2C0D-4ED0-B2EE-FA114CE28E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61:$S$122" spid="_x0000_s16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114550"/>
              <a:ext cx="5124450" cy="14573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242888</xdr:colOff>
      <xdr:row>22</xdr:row>
      <xdr:rowOff>157162</xdr:rowOff>
    </xdr:from>
    <xdr:to>
      <xdr:col>25</xdr:col>
      <xdr:colOff>85725</xdr:colOff>
      <xdr:row>28</xdr:row>
      <xdr:rowOff>38100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8482013" y="3757612"/>
          <a:ext cx="2447925" cy="852488"/>
        </a:xfrm>
        <a:prstGeom prst="wedgeRoundRectCallout">
          <a:avLst>
            <a:gd name="adj1" fmla="val -77809"/>
            <a:gd name="adj2" fmla="val -141410"/>
            <a:gd name="adj3" fmla="val 16667"/>
          </a:avLst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｢</a:t>
          </a:r>
          <a:r>
            <a:rPr kumimoji="1" lang="ja-JP" altLang="en-US" sz="1100"/>
            <a:t>半角スペース</a:t>
          </a:r>
          <a:r>
            <a:rPr kumimoji="1" lang="en-US" altLang="ja-JP" sz="1100"/>
            <a:t>｣</a:t>
          </a:r>
          <a:r>
            <a:rPr kumimoji="1" lang="ja-JP" altLang="en-US" sz="1100"/>
            <a:t>を入力しても、見た目は、「空欄」ですが、「</a:t>
          </a:r>
          <a:r>
            <a:rPr kumimoji="1" lang="en-US" altLang="ja-JP" sz="1100"/>
            <a:t>Game.No</a:t>
          </a:r>
          <a:r>
            <a:rPr kumimoji="1" lang="ja-JP" altLang="en-US" sz="1100"/>
            <a:t>を入力してください」の表示が消えます。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0929938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8645188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5717500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0</xdr:colOff>
      <xdr:row>0</xdr:row>
      <xdr:rowOff>0</xdr:rowOff>
    </xdr:from>
    <xdr:to>
      <xdr:col>56</xdr:col>
      <xdr:colOff>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2789813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9525</xdr:colOff>
      <xdr:row>3</xdr:row>
      <xdr:rowOff>161925</xdr:rowOff>
    </xdr:from>
    <xdr:to>
      <xdr:col>14</xdr:col>
      <xdr:colOff>0</xdr:colOff>
      <xdr:row>3</xdr:row>
      <xdr:rowOff>161925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510088" y="647700"/>
          <a:ext cx="256222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3</xdr:row>
      <xdr:rowOff>161925</xdr:rowOff>
    </xdr:from>
    <xdr:to>
      <xdr:col>20</xdr:col>
      <xdr:colOff>0</xdr:colOff>
      <xdr:row>3</xdr:row>
      <xdr:rowOff>161925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H="1">
          <a:off x="8510588" y="647700"/>
          <a:ext cx="24193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195263</xdr:colOff>
      <xdr:row>4</xdr:row>
      <xdr:rowOff>19050</xdr:rowOff>
    </xdr:from>
    <xdr:to>
      <xdr:col>20</xdr:col>
      <xdr:colOff>195263</xdr:colOff>
      <xdr:row>12</xdr:row>
      <xdr:rowOff>238125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rot="16200000" flipH="1">
          <a:off x="10406063" y="1385888"/>
          <a:ext cx="143827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195263</xdr:colOff>
      <xdr:row>15</xdr:row>
      <xdr:rowOff>150813</xdr:rowOff>
    </xdr:from>
    <xdr:to>
      <xdr:col>20</xdr:col>
      <xdr:colOff>198437</xdr:colOff>
      <xdr:row>24</xdr:row>
      <xdr:rowOff>242888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10392569" y="3312320"/>
          <a:ext cx="1468437" cy="3174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3857625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95250</xdr:colOff>
      <xdr:row>0</xdr:row>
      <xdr:rowOff>76200</xdr:rowOff>
    </xdr:from>
    <xdr:to>
      <xdr:col>8</xdr:col>
      <xdr:colOff>319088</xdr:colOff>
      <xdr:row>2</xdr:row>
      <xdr:rowOff>133350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95250" y="76200"/>
          <a:ext cx="3438526" cy="38100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データ入力枠</a:t>
          </a: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緑色のセルにチーム名を入力し、メンバー表元のシートの緑色のセルにデータを入力して印刷してください。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（右側の白色のメンバー表のみ印刷されます）</a:t>
          </a:r>
        </a:p>
      </xdr:txBody>
    </xdr:sp>
    <xdr:clientData/>
  </xdr:twoCellAnchor>
  <xdr:twoCellAnchor>
    <xdr:from>
      <xdr:col>9</xdr:col>
      <xdr:colOff>42863</xdr:colOff>
      <xdr:row>1</xdr:row>
      <xdr:rowOff>260959</xdr:rowOff>
    </xdr:from>
    <xdr:to>
      <xdr:col>11</xdr:col>
      <xdr:colOff>195719</xdr:colOff>
      <xdr:row>2</xdr:row>
      <xdr:rowOff>276225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3370089" y="743733"/>
          <a:ext cx="648678" cy="393656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3</xdr:row>
      <xdr:rowOff>161925</xdr:rowOff>
    </xdr:from>
    <xdr:to>
      <xdr:col>49</xdr:col>
      <xdr:colOff>0</xdr:colOff>
      <xdr:row>3</xdr:row>
      <xdr:rowOff>161925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379FA61C-7524-4F29-9E0D-E8617CE5F156}"/>
            </a:ext>
          </a:extLst>
        </xdr:cNvPr>
        <xdr:cNvSpPr>
          <a:spLocks noChangeShapeType="1"/>
        </xdr:cNvSpPr>
      </xdr:nvSpPr>
      <xdr:spPr bwMode="auto">
        <a:xfrm>
          <a:off x="4126442" y="1357842"/>
          <a:ext cx="126047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152400</xdr:colOff>
      <xdr:row>3</xdr:row>
      <xdr:rowOff>161925</xdr:rowOff>
    </xdr:from>
    <xdr:to>
      <xdr:col>56</xdr:col>
      <xdr:colOff>0</xdr:colOff>
      <xdr:row>3</xdr:row>
      <xdr:rowOff>161925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2C2F6F4D-1D56-49BA-8294-D937423A6B7E}"/>
            </a:ext>
          </a:extLst>
        </xdr:cNvPr>
        <xdr:cNvSpPr>
          <a:spLocks noChangeShapeType="1"/>
        </xdr:cNvSpPr>
      </xdr:nvSpPr>
      <xdr:spPr bwMode="auto">
        <a:xfrm flipH="1">
          <a:off x="6174317" y="1357842"/>
          <a:ext cx="11176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195263</xdr:colOff>
      <xdr:row>4</xdr:row>
      <xdr:rowOff>19050</xdr:rowOff>
    </xdr:from>
    <xdr:to>
      <xdr:col>56</xdr:col>
      <xdr:colOff>195263</xdr:colOff>
      <xdr:row>12</xdr:row>
      <xdr:rowOff>238125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A4C09256-42AC-4EB6-BB38-BF601937699C}"/>
            </a:ext>
          </a:extLst>
        </xdr:cNvPr>
        <xdr:cNvSpPr>
          <a:spLocks noChangeShapeType="1"/>
        </xdr:cNvSpPr>
      </xdr:nvSpPr>
      <xdr:spPr bwMode="auto">
        <a:xfrm rot="16200000" flipH="1">
          <a:off x="6403976" y="2626254"/>
          <a:ext cx="2166408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195263</xdr:colOff>
      <xdr:row>15</xdr:row>
      <xdr:rowOff>150813</xdr:rowOff>
    </xdr:from>
    <xdr:to>
      <xdr:col>56</xdr:col>
      <xdr:colOff>198437</xdr:colOff>
      <xdr:row>24</xdr:row>
      <xdr:rowOff>242888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0A09D197-038C-46B5-930D-6E5B9E902CCC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6352117" y="5487459"/>
          <a:ext cx="2273300" cy="3174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5</xdr:row>
      <xdr:rowOff>47625</xdr:rowOff>
    </xdr:from>
    <xdr:to>
      <xdr:col>11</xdr:col>
      <xdr:colOff>600075</xdr:colOff>
      <xdr:row>10</xdr:row>
      <xdr:rowOff>90488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6772275" y="857250"/>
          <a:ext cx="2047875" cy="852488"/>
        </a:xfrm>
        <a:prstGeom prst="wedgeRoundRectCallout">
          <a:avLst>
            <a:gd name="adj1" fmla="val -63856"/>
            <a:gd name="adj2" fmla="val -79399"/>
            <a:gd name="adj3" fmla="val 16667"/>
          </a:avLst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「</a:t>
          </a:r>
          <a:r>
            <a:rPr kumimoji="1" lang="en-US" altLang="ja-JP" sz="1100"/>
            <a:t>2_</a:t>
          </a:r>
          <a:r>
            <a:rPr kumimoji="1" lang="ja-JP" altLang="en-US" sz="1100"/>
            <a:t>入力</a:t>
          </a:r>
          <a:r>
            <a:rPr kumimoji="1" lang="en-US" altLang="ja-JP" sz="1100"/>
            <a:t>｣</a:t>
          </a:r>
          <a:r>
            <a:rPr kumimoji="1" lang="ja-JP" altLang="en-US" sz="1100"/>
            <a:t>シートのゲーム記号欄に</a:t>
          </a:r>
          <a:r>
            <a:rPr kumimoji="1" lang="en-US" altLang="ja-JP" sz="1100"/>
            <a:t>｢</a:t>
          </a:r>
          <a:r>
            <a:rPr kumimoji="1" lang="ja-JP" altLang="en-US" sz="1100"/>
            <a:t>半角スペース</a:t>
          </a:r>
          <a:r>
            <a:rPr kumimoji="1" lang="en-US" altLang="ja-JP" sz="1100"/>
            <a:t>｣</a:t>
          </a:r>
          <a:r>
            <a:rPr kumimoji="1" lang="ja-JP" altLang="en-US" sz="1100"/>
            <a:t>を入力すると、大会名、期日、会場のみが入力されたスコアシートができます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309849</xdr:colOff>
      <xdr:row>49</xdr:row>
      <xdr:rowOff>68856</xdr:rowOff>
    </xdr:from>
    <xdr:to>
      <xdr:col>39</xdr:col>
      <xdr:colOff>16410</xdr:colOff>
      <xdr:row>57</xdr:row>
      <xdr:rowOff>137253</xdr:rowOff>
    </xdr:to>
    <xdr:pic>
      <xdr:nvPicPr>
        <xdr:cNvPr id="183" name="図 182">
          <a:extLst>
            <a:ext uri="{FF2B5EF4-FFF2-40B4-BE49-F238E27FC236}">
              <a16:creationId xmlns:a16="http://schemas.microsoft.com/office/drawing/2014/main" id="{CB3EA3E4-752A-4402-A37B-CCC01B8FD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674" y="14287501"/>
          <a:ext cx="5352706" cy="2363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19050</xdr:colOff>
      <xdr:row>0</xdr:row>
      <xdr:rowOff>152400</xdr:rowOff>
    </xdr:from>
    <xdr:to>
      <xdr:col>38</xdr:col>
      <xdr:colOff>295275</xdr:colOff>
      <xdr:row>0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6134100" y="152400"/>
          <a:ext cx="4733925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18</xdr:col>
      <xdr:colOff>28575</xdr:colOff>
      <xdr:row>0</xdr:row>
      <xdr:rowOff>152400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0" y="152400"/>
          <a:ext cx="4886325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3</xdr:row>
      <xdr:rowOff>19050</xdr:rowOff>
    </xdr:from>
    <xdr:to>
      <xdr:col>40</xdr:col>
      <xdr:colOff>323850</xdr:colOff>
      <xdr:row>18</xdr:row>
      <xdr:rowOff>247650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9172575" y="3381375"/>
          <a:ext cx="432435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20</xdr:row>
      <xdr:rowOff>76200</xdr:rowOff>
    </xdr:from>
    <xdr:to>
      <xdr:col>40</xdr:col>
      <xdr:colOff>323850</xdr:colOff>
      <xdr:row>58</xdr:row>
      <xdr:rowOff>47625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 rot="16200000" flipH="1">
          <a:off x="5948362" y="11329988"/>
          <a:ext cx="10772775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2</xdr:row>
      <xdr:rowOff>447675</xdr:rowOff>
    </xdr:from>
    <xdr:to>
      <xdr:col>18</xdr:col>
      <xdr:colOff>19050</xdr:colOff>
      <xdr:row>2</xdr:row>
      <xdr:rowOff>447675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>
          <a:cxnSpLocks noChangeShapeType="1"/>
        </xdr:cNvCxnSpPr>
      </xdr:nvCxnSpPr>
      <xdr:spPr bwMode="auto">
        <a:xfrm>
          <a:off x="914400" y="1143000"/>
          <a:ext cx="3962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2</xdr:row>
      <xdr:rowOff>447675</xdr:rowOff>
    </xdr:from>
    <xdr:to>
      <xdr:col>36</xdr:col>
      <xdr:colOff>0</xdr:colOff>
      <xdr:row>2</xdr:row>
      <xdr:rowOff>447675</xdr:rowOff>
    </xdr:to>
    <xdr:cxnSp macro="">
      <xdr:nvCxnSpPr>
        <xdr:cNvPr id="7" name="直線コネクタ 1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>
          <a:cxnSpLocks noChangeShapeType="1"/>
        </xdr:cNvCxnSpPr>
      </xdr:nvCxnSpPr>
      <xdr:spPr bwMode="auto">
        <a:xfrm>
          <a:off x="6115050" y="1143000"/>
          <a:ext cx="3829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91808</xdr:colOff>
      <xdr:row>88</xdr:row>
      <xdr:rowOff>11475</xdr:rowOff>
    </xdr:from>
    <xdr:to>
      <xdr:col>18</xdr:col>
      <xdr:colOff>196583</xdr:colOff>
      <xdr:row>91</xdr:row>
      <xdr:rowOff>224927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08" y="23785875"/>
          <a:ext cx="4962525" cy="88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68855</xdr:colOff>
      <xdr:row>61</xdr:row>
      <xdr:rowOff>22952</xdr:rowOff>
    </xdr:from>
    <xdr:to>
      <xdr:col>18</xdr:col>
      <xdr:colOff>192680</xdr:colOff>
      <xdr:row>64</xdr:row>
      <xdr:rowOff>163876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5" y="17568002"/>
          <a:ext cx="4981575" cy="85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45904</xdr:colOff>
      <xdr:row>67</xdr:row>
      <xdr:rowOff>22952</xdr:rowOff>
    </xdr:from>
    <xdr:to>
      <xdr:col>13</xdr:col>
      <xdr:colOff>240994</xdr:colOff>
      <xdr:row>67</xdr:row>
      <xdr:rowOff>206567</xdr:rowOff>
    </xdr:to>
    <xdr:sp macro="" textlink="">
      <xdr:nvSpPr>
        <xdr:cNvPr id="10" name="楕円 1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 bwMode="auto">
        <a:xfrm>
          <a:off x="3332029" y="1873005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57380</xdr:colOff>
      <xdr:row>68</xdr:row>
      <xdr:rowOff>22951</xdr:rowOff>
    </xdr:from>
    <xdr:to>
      <xdr:col>13</xdr:col>
      <xdr:colOff>252470</xdr:colOff>
      <xdr:row>68</xdr:row>
      <xdr:rowOff>206566</xdr:rowOff>
    </xdr:to>
    <xdr:sp macro="" textlink="">
      <xdr:nvSpPr>
        <xdr:cNvPr id="11" name="楕円 1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 bwMode="auto">
        <a:xfrm>
          <a:off x="3343505" y="18968176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45904</xdr:colOff>
      <xdr:row>69</xdr:row>
      <xdr:rowOff>34428</xdr:rowOff>
    </xdr:from>
    <xdr:to>
      <xdr:col>13</xdr:col>
      <xdr:colOff>240994</xdr:colOff>
      <xdr:row>69</xdr:row>
      <xdr:rowOff>218043</xdr:rowOff>
    </xdr:to>
    <xdr:sp macro="" textlink="">
      <xdr:nvSpPr>
        <xdr:cNvPr id="12" name="楕円 1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 bwMode="auto">
        <a:xfrm>
          <a:off x="3332029" y="19217778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57380</xdr:colOff>
      <xdr:row>70</xdr:row>
      <xdr:rowOff>34427</xdr:rowOff>
    </xdr:from>
    <xdr:to>
      <xdr:col>13</xdr:col>
      <xdr:colOff>252470</xdr:colOff>
      <xdr:row>70</xdr:row>
      <xdr:rowOff>218042</xdr:rowOff>
    </xdr:to>
    <xdr:sp macro="" textlink="">
      <xdr:nvSpPr>
        <xdr:cNvPr id="13" name="楕円 1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 bwMode="auto">
        <a:xfrm>
          <a:off x="3343505" y="1945590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45904</xdr:colOff>
      <xdr:row>71</xdr:row>
      <xdr:rowOff>34427</xdr:rowOff>
    </xdr:from>
    <xdr:to>
      <xdr:col>13</xdr:col>
      <xdr:colOff>240994</xdr:colOff>
      <xdr:row>71</xdr:row>
      <xdr:rowOff>218042</xdr:rowOff>
    </xdr:to>
    <xdr:sp macro="" textlink="">
      <xdr:nvSpPr>
        <xdr:cNvPr id="14" name="楕円 1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 bwMode="auto">
        <a:xfrm>
          <a:off x="3332029" y="19694027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94</xdr:row>
      <xdr:rowOff>34427</xdr:rowOff>
    </xdr:from>
    <xdr:to>
      <xdr:col>13</xdr:col>
      <xdr:colOff>252469</xdr:colOff>
      <xdr:row>94</xdr:row>
      <xdr:rowOff>218042</xdr:rowOff>
    </xdr:to>
    <xdr:sp macro="" textlink="">
      <xdr:nvSpPr>
        <xdr:cNvPr id="15" name="楕円 1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 bwMode="auto">
        <a:xfrm>
          <a:off x="3343504" y="24970877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95</xdr:row>
      <xdr:rowOff>34426</xdr:rowOff>
    </xdr:from>
    <xdr:to>
      <xdr:col>13</xdr:col>
      <xdr:colOff>252469</xdr:colOff>
      <xdr:row>95</xdr:row>
      <xdr:rowOff>218041</xdr:rowOff>
    </xdr:to>
    <xdr:sp macro="" textlink="">
      <xdr:nvSpPr>
        <xdr:cNvPr id="16" name="楕円 1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 bwMode="auto">
        <a:xfrm>
          <a:off x="3343504" y="25209001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97</xdr:row>
      <xdr:rowOff>34427</xdr:rowOff>
    </xdr:from>
    <xdr:to>
      <xdr:col>13</xdr:col>
      <xdr:colOff>252469</xdr:colOff>
      <xdr:row>97</xdr:row>
      <xdr:rowOff>218042</xdr:rowOff>
    </xdr:to>
    <xdr:sp macro="" textlink="">
      <xdr:nvSpPr>
        <xdr:cNvPr id="17" name="楕円 1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 bwMode="auto">
        <a:xfrm>
          <a:off x="3343504" y="2568525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68855</xdr:colOff>
      <xdr:row>99</xdr:row>
      <xdr:rowOff>34427</xdr:rowOff>
    </xdr:from>
    <xdr:to>
      <xdr:col>13</xdr:col>
      <xdr:colOff>263945</xdr:colOff>
      <xdr:row>99</xdr:row>
      <xdr:rowOff>218042</xdr:rowOff>
    </xdr:to>
    <xdr:sp macro="" textlink="">
      <xdr:nvSpPr>
        <xdr:cNvPr id="18" name="楕円 2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 bwMode="auto">
        <a:xfrm>
          <a:off x="3354980" y="2616150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100</xdr:row>
      <xdr:rowOff>34427</xdr:rowOff>
    </xdr:from>
    <xdr:to>
      <xdr:col>13</xdr:col>
      <xdr:colOff>252469</xdr:colOff>
      <xdr:row>100</xdr:row>
      <xdr:rowOff>218042</xdr:rowOff>
    </xdr:to>
    <xdr:sp macro="" textlink="">
      <xdr:nvSpPr>
        <xdr:cNvPr id="19" name="楕円 2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 bwMode="auto">
        <a:xfrm>
          <a:off x="3343504" y="26399627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11476</xdr:colOff>
      <xdr:row>112</xdr:row>
      <xdr:rowOff>126235</xdr:rowOff>
    </xdr:from>
    <xdr:to>
      <xdr:col>19</xdr:col>
      <xdr:colOff>0</xdr:colOff>
      <xdr:row>112</xdr:row>
      <xdr:rowOff>126235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 bwMode="auto">
        <a:xfrm>
          <a:off x="4240576" y="29348935"/>
          <a:ext cx="931499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113</xdr:row>
      <xdr:rowOff>114759</xdr:rowOff>
    </xdr:from>
    <xdr:to>
      <xdr:col>18</xdr:col>
      <xdr:colOff>298373</xdr:colOff>
      <xdr:row>113</xdr:row>
      <xdr:rowOff>114759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 bwMode="auto">
        <a:xfrm>
          <a:off x="4229100" y="29575584"/>
          <a:ext cx="927023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11476</xdr:colOff>
      <xdr:row>85</xdr:row>
      <xdr:rowOff>126235</xdr:rowOff>
    </xdr:from>
    <xdr:to>
      <xdr:col>19</xdr:col>
      <xdr:colOff>0</xdr:colOff>
      <xdr:row>85</xdr:row>
      <xdr:rowOff>126235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 bwMode="auto">
        <a:xfrm>
          <a:off x="4240576" y="23119585"/>
          <a:ext cx="931499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86</xdr:row>
      <xdr:rowOff>114759</xdr:rowOff>
    </xdr:from>
    <xdr:to>
      <xdr:col>18</xdr:col>
      <xdr:colOff>298373</xdr:colOff>
      <xdr:row>86</xdr:row>
      <xdr:rowOff>114759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 bwMode="auto">
        <a:xfrm>
          <a:off x="4229100" y="23346234"/>
          <a:ext cx="927023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11476</xdr:colOff>
      <xdr:row>95</xdr:row>
      <xdr:rowOff>126235</xdr:rowOff>
    </xdr:from>
    <xdr:to>
      <xdr:col>19</xdr:col>
      <xdr:colOff>0</xdr:colOff>
      <xdr:row>95</xdr:row>
      <xdr:rowOff>137710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 bwMode="auto">
        <a:xfrm>
          <a:off x="3926251" y="25300810"/>
          <a:ext cx="1245824" cy="11475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96</xdr:row>
      <xdr:rowOff>126234</xdr:rowOff>
    </xdr:from>
    <xdr:to>
      <xdr:col>19</xdr:col>
      <xdr:colOff>11476</xdr:colOff>
      <xdr:row>96</xdr:row>
      <xdr:rowOff>137710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 bwMode="auto">
        <a:xfrm>
          <a:off x="3914775" y="25538934"/>
          <a:ext cx="1268776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22951</xdr:colOff>
      <xdr:row>94</xdr:row>
      <xdr:rowOff>137710</xdr:rowOff>
    </xdr:from>
    <xdr:to>
      <xdr:col>19</xdr:col>
      <xdr:colOff>11476</xdr:colOff>
      <xdr:row>94</xdr:row>
      <xdr:rowOff>137710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 bwMode="auto">
        <a:xfrm>
          <a:off x="4566376" y="25074160"/>
          <a:ext cx="6171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11475</xdr:colOff>
      <xdr:row>97</xdr:row>
      <xdr:rowOff>126234</xdr:rowOff>
    </xdr:from>
    <xdr:to>
      <xdr:col>19</xdr:col>
      <xdr:colOff>0</xdr:colOff>
      <xdr:row>97</xdr:row>
      <xdr:rowOff>126234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 bwMode="auto">
        <a:xfrm>
          <a:off x="4554900" y="25777059"/>
          <a:ext cx="6171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98</xdr:row>
      <xdr:rowOff>126235</xdr:rowOff>
    </xdr:from>
    <xdr:to>
      <xdr:col>19</xdr:col>
      <xdr:colOff>0</xdr:colOff>
      <xdr:row>98</xdr:row>
      <xdr:rowOff>137711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 bwMode="auto">
        <a:xfrm>
          <a:off x="3611926" y="2601518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99</xdr:row>
      <xdr:rowOff>103284</xdr:rowOff>
    </xdr:from>
    <xdr:to>
      <xdr:col>19</xdr:col>
      <xdr:colOff>11476</xdr:colOff>
      <xdr:row>99</xdr:row>
      <xdr:rowOff>114760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 bwMode="auto">
        <a:xfrm>
          <a:off x="4229100" y="26230359"/>
          <a:ext cx="954451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11476</xdr:colOff>
      <xdr:row>100</xdr:row>
      <xdr:rowOff>137710</xdr:rowOff>
    </xdr:from>
    <xdr:to>
      <xdr:col>19</xdr:col>
      <xdr:colOff>0</xdr:colOff>
      <xdr:row>100</xdr:row>
      <xdr:rowOff>137711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 bwMode="auto">
        <a:xfrm flipV="1">
          <a:off x="4869226" y="26502910"/>
          <a:ext cx="302849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22952</xdr:colOff>
      <xdr:row>101</xdr:row>
      <xdr:rowOff>126234</xdr:rowOff>
    </xdr:from>
    <xdr:to>
      <xdr:col>19</xdr:col>
      <xdr:colOff>11476</xdr:colOff>
      <xdr:row>101</xdr:row>
      <xdr:rowOff>137710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 bwMode="auto">
        <a:xfrm>
          <a:off x="3623402" y="26729559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102</xdr:row>
      <xdr:rowOff>137710</xdr:rowOff>
    </xdr:from>
    <xdr:to>
      <xdr:col>18</xdr:col>
      <xdr:colOff>298373</xdr:colOff>
      <xdr:row>102</xdr:row>
      <xdr:rowOff>149186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 bwMode="auto">
        <a:xfrm>
          <a:off x="3600450" y="26979160"/>
          <a:ext cx="1555673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103</xdr:row>
      <xdr:rowOff>126235</xdr:rowOff>
    </xdr:from>
    <xdr:to>
      <xdr:col>19</xdr:col>
      <xdr:colOff>0</xdr:colOff>
      <xdr:row>103</xdr:row>
      <xdr:rowOff>137711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 bwMode="auto">
        <a:xfrm>
          <a:off x="3611926" y="27205810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104</xdr:row>
      <xdr:rowOff>114758</xdr:rowOff>
    </xdr:from>
    <xdr:to>
      <xdr:col>19</xdr:col>
      <xdr:colOff>0</xdr:colOff>
      <xdr:row>104</xdr:row>
      <xdr:rowOff>126234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 bwMode="auto">
        <a:xfrm>
          <a:off x="3611926" y="27432458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34428</xdr:colOff>
      <xdr:row>106</xdr:row>
      <xdr:rowOff>126234</xdr:rowOff>
    </xdr:from>
    <xdr:to>
      <xdr:col>19</xdr:col>
      <xdr:colOff>22952</xdr:colOff>
      <xdr:row>106</xdr:row>
      <xdr:rowOff>137710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 bwMode="auto">
        <a:xfrm>
          <a:off x="3634878" y="27920184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22952</xdr:colOff>
      <xdr:row>107</xdr:row>
      <xdr:rowOff>126234</xdr:rowOff>
    </xdr:from>
    <xdr:to>
      <xdr:col>19</xdr:col>
      <xdr:colOff>11476</xdr:colOff>
      <xdr:row>107</xdr:row>
      <xdr:rowOff>137710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 bwMode="auto">
        <a:xfrm>
          <a:off x="3623402" y="28158309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108</xdr:row>
      <xdr:rowOff>126234</xdr:rowOff>
    </xdr:from>
    <xdr:to>
      <xdr:col>19</xdr:col>
      <xdr:colOff>0</xdr:colOff>
      <xdr:row>112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 bwMode="auto">
        <a:xfrm>
          <a:off x="3600450" y="28396434"/>
          <a:ext cx="1571625" cy="82626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22952</xdr:colOff>
      <xdr:row>108</xdr:row>
      <xdr:rowOff>137710</xdr:rowOff>
    </xdr:from>
    <xdr:to>
      <xdr:col>14</xdr:col>
      <xdr:colOff>11476</xdr:colOff>
      <xdr:row>108</xdr:row>
      <xdr:rowOff>137711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 bwMode="auto">
        <a:xfrm>
          <a:off x="337277" y="28407910"/>
          <a:ext cx="3274649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286898</xdr:colOff>
      <xdr:row>82</xdr:row>
      <xdr:rowOff>103282</xdr:rowOff>
    </xdr:from>
    <xdr:to>
      <xdr:col>19</xdr:col>
      <xdr:colOff>11476</xdr:colOff>
      <xdr:row>85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 bwMode="auto">
        <a:xfrm>
          <a:off x="3573023" y="22382257"/>
          <a:ext cx="1610528" cy="611093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</xdr:colOff>
      <xdr:row>82</xdr:row>
      <xdr:rowOff>114758</xdr:rowOff>
    </xdr:from>
    <xdr:to>
      <xdr:col>13</xdr:col>
      <xdr:colOff>298374</xdr:colOff>
      <xdr:row>82</xdr:row>
      <xdr:rowOff>114759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 bwMode="auto">
        <a:xfrm>
          <a:off x="314326" y="22393733"/>
          <a:ext cx="3270173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80</xdr:row>
      <xdr:rowOff>137710</xdr:rowOff>
    </xdr:from>
    <xdr:to>
      <xdr:col>19</xdr:col>
      <xdr:colOff>1</xdr:colOff>
      <xdr:row>80</xdr:row>
      <xdr:rowOff>149186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 bwMode="auto">
        <a:xfrm>
          <a:off x="3611927" y="2194043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</xdr:colOff>
      <xdr:row>81</xdr:row>
      <xdr:rowOff>137710</xdr:rowOff>
    </xdr:from>
    <xdr:to>
      <xdr:col>18</xdr:col>
      <xdr:colOff>298374</xdr:colOff>
      <xdr:row>81</xdr:row>
      <xdr:rowOff>149186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 bwMode="auto">
        <a:xfrm>
          <a:off x="3600451" y="22178560"/>
          <a:ext cx="1555673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22952</xdr:colOff>
      <xdr:row>78</xdr:row>
      <xdr:rowOff>137710</xdr:rowOff>
    </xdr:from>
    <xdr:to>
      <xdr:col>19</xdr:col>
      <xdr:colOff>11476</xdr:colOff>
      <xdr:row>78</xdr:row>
      <xdr:rowOff>149186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 bwMode="auto">
        <a:xfrm>
          <a:off x="3623402" y="2146418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79</xdr:row>
      <xdr:rowOff>137710</xdr:rowOff>
    </xdr:from>
    <xdr:to>
      <xdr:col>19</xdr:col>
      <xdr:colOff>0</xdr:colOff>
      <xdr:row>79</xdr:row>
      <xdr:rowOff>149186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 bwMode="auto">
        <a:xfrm>
          <a:off x="3611926" y="21702310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76</xdr:row>
      <xdr:rowOff>149186</xdr:rowOff>
    </xdr:from>
    <xdr:to>
      <xdr:col>19</xdr:col>
      <xdr:colOff>1</xdr:colOff>
      <xdr:row>76</xdr:row>
      <xdr:rowOff>160662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 bwMode="auto">
        <a:xfrm>
          <a:off x="3611927" y="20999411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</xdr:colOff>
      <xdr:row>77</xdr:row>
      <xdr:rowOff>149186</xdr:rowOff>
    </xdr:from>
    <xdr:to>
      <xdr:col>18</xdr:col>
      <xdr:colOff>298374</xdr:colOff>
      <xdr:row>77</xdr:row>
      <xdr:rowOff>160662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 bwMode="auto">
        <a:xfrm>
          <a:off x="3600451" y="21237536"/>
          <a:ext cx="1555673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11475</xdr:colOff>
      <xdr:row>74</xdr:row>
      <xdr:rowOff>126234</xdr:rowOff>
    </xdr:from>
    <xdr:to>
      <xdr:col>19</xdr:col>
      <xdr:colOff>11477</xdr:colOff>
      <xdr:row>74</xdr:row>
      <xdr:rowOff>126235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 bwMode="auto">
        <a:xfrm flipV="1">
          <a:off x="4554900" y="20500209"/>
          <a:ext cx="628652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75</xdr:row>
      <xdr:rowOff>114758</xdr:rowOff>
    </xdr:from>
    <xdr:to>
      <xdr:col>19</xdr:col>
      <xdr:colOff>1</xdr:colOff>
      <xdr:row>75</xdr:row>
      <xdr:rowOff>126234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 bwMode="auto">
        <a:xfrm>
          <a:off x="3611927" y="20726858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22953</xdr:colOff>
      <xdr:row>72</xdr:row>
      <xdr:rowOff>137710</xdr:rowOff>
    </xdr:from>
    <xdr:to>
      <xdr:col>19</xdr:col>
      <xdr:colOff>11477</xdr:colOff>
      <xdr:row>72</xdr:row>
      <xdr:rowOff>149186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 bwMode="auto">
        <a:xfrm>
          <a:off x="3623403" y="2003543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73</xdr:row>
      <xdr:rowOff>137710</xdr:rowOff>
    </xdr:from>
    <xdr:to>
      <xdr:col>19</xdr:col>
      <xdr:colOff>1</xdr:colOff>
      <xdr:row>73</xdr:row>
      <xdr:rowOff>149186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 bwMode="auto">
        <a:xfrm>
          <a:off x="3611927" y="20273560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11475</xdr:colOff>
      <xdr:row>70</xdr:row>
      <xdr:rowOff>137710</xdr:rowOff>
    </xdr:from>
    <xdr:to>
      <xdr:col>19</xdr:col>
      <xdr:colOff>11477</xdr:colOff>
      <xdr:row>70</xdr:row>
      <xdr:rowOff>137711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 bwMode="auto">
        <a:xfrm flipV="1">
          <a:off x="4554900" y="19559185"/>
          <a:ext cx="628652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11476</xdr:colOff>
      <xdr:row>71</xdr:row>
      <xdr:rowOff>149187</xdr:rowOff>
    </xdr:from>
    <xdr:to>
      <xdr:col>19</xdr:col>
      <xdr:colOff>22952</xdr:colOff>
      <xdr:row>71</xdr:row>
      <xdr:rowOff>149187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 bwMode="auto">
        <a:xfrm>
          <a:off x="4869226" y="19808787"/>
          <a:ext cx="325801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11476</xdr:colOff>
      <xdr:row>67</xdr:row>
      <xdr:rowOff>126235</xdr:rowOff>
    </xdr:from>
    <xdr:to>
      <xdr:col>19</xdr:col>
      <xdr:colOff>22953</xdr:colOff>
      <xdr:row>67</xdr:row>
      <xdr:rowOff>126235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 bwMode="auto">
        <a:xfrm>
          <a:off x="4240576" y="18833335"/>
          <a:ext cx="954452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68</xdr:row>
      <xdr:rowOff>126234</xdr:rowOff>
    </xdr:from>
    <xdr:to>
      <xdr:col>19</xdr:col>
      <xdr:colOff>11477</xdr:colOff>
      <xdr:row>68</xdr:row>
      <xdr:rowOff>126235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 bwMode="auto">
        <a:xfrm flipV="1">
          <a:off x="3914775" y="19071459"/>
          <a:ext cx="1268777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11476</xdr:colOff>
      <xdr:row>69</xdr:row>
      <xdr:rowOff>126235</xdr:rowOff>
    </xdr:from>
    <xdr:to>
      <xdr:col>19</xdr:col>
      <xdr:colOff>22953</xdr:colOff>
      <xdr:row>69</xdr:row>
      <xdr:rowOff>126235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 bwMode="auto">
        <a:xfrm>
          <a:off x="4240576" y="19309585"/>
          <a:ext cx="954452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45904</xdr:colOff>
      <xdr:row>13</xdr:row>
      <xdr:rowOff>45904</xdr:rowOff>
    </xdr:from>
    <xdr:to>
      <xdr:col>23</xdr:col>
      <xdr:colOff>275421</xdr:colOff>
      <xdr:row>13</xdr:row>
      <xdr:rowOff>275422</xdr:rowOff>
    </xdr:to>
    <xdr:sp macro="" textlink="">
      <xdr:nvSpPr>
        <xdr:cNvPr id="56" name="楕円 58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/>
      </xdr:nvSpPr>
      <xdr:spPr bwMode="auto">
        <a:xfrm>
          <a:off x="6475279" y="3913054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45904</xdr:colOff>
      <xdr:row>16</xdr:row>
      <xdr:rowOff>34428</xdr:rowOff>
    </xdr:from>
    <xdr:to>
      <xdr:col>23</xdr:col>
      <xdr:colOff>275421</xdr:colOff>
      <xdr:row>16</xdr:row>
      <xdr:rowOff>263946</xdr:rowOff>
    </xdr:to>
    <xdr:sp macro="" textlink="">
      <xdr:nvSpPr>
        <xdr:cNvPr id="57" name="楕円 59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/>
      </xdr:nvSpPr>
      <xdr:spPr bwMode="auto">
        <a:xfrm>
          <a:off x="6475279" y="475882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45904</xdr:colOff>
      <xdr:row>19</xdr:row>
      <xdr:rowOff>34428</xdr:rowOff>
    </xdr:from>
    <xdr:to>
      <xdr:col>23</xdr:col>
      <xdr:colOff>275421</xdr:colOff>
      <xdr:row>19</xdr:row>
      <xdr:rowOff>263946</xdr:rowOff>
    </xdr:to>
    <xdr:sp macro="" textlink="">
      <xdr:nvSpPr>
        <xdr:cNvPr id="58" name="楕円 60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 bwMode="auto">
        <a:xfrm>
          <a:off x="6475279" y="5616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45903</xdr:colOff>
      <xdr:row>23</xdr:row>
      <xdr:rowOff>34428</xdr:rowOff>
    </xdr:from>
    <xdr:to>
      <xdr:col>20</xdr:col>
      <xdr:colOff>275420</xdr:colOff>
      <xdr:row>23</xdr:row>
      <xdr:rowOff>263946</xdr:rowOff>
    </xdr:to>
    <xdr:sp macro="" textlink="">
      <xdr:nvSpPr>
        <xdr:cNvPr id="59" name="楕円 6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 bwMode="auto">
        <a:xfrm>
          <a:off x="5532303" y="6759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45903</xdr:colOff>
      <xdr:row>23</xdr:row>
      <xdr:rowOff>34428</xdr:rowOff>
    </xdr:from>
    <xdr:to>
      <xdr:col>21</xdr:col>
      <xdr:colOff>275420</xdr:colOff>
      <xdr:row>23</xdr:row>
      <xdr:rowOff>263946</xdr:rowOff>
    </xdr:to>
    <xdr:sp macro="" textlink="">
      <xdr:nvSpPr>
        <xdr:cNvPr id="60" name="楕円 62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 bwMode="auto">
        <a:xfrm>
          <a:off x="5846628" y="6759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45903</xdr:colOff>
      <xdr:row>21</xdr:row>
      <xdr:rowOff>34428</xdr:rowOff>
    </xdr:from>
    <xdr:to>
      <xdr:col>22</xdr:col>
      <xdr:colOff>275420</xdr:colOff>
      <xdr:row>21</xdr:row>
      <xdr:rowOff>263946</xdr:rowOff>
    </xdr:to>
    <xdr:sp macro="" textlink="">
      <xdr:nvSpPr>
        <xdr:cNvPr id="61" name="楕円 63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 bwMode="auto">
        <a:xfrm>
          <a:off x="6160953" y="61875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68856</xdr:colOff>
      <xdr:row>24</xdr:row>
      <xdr:rowOff>80331</xdr:rowOff>
    </xdr:from>
    <xdr:to>
      <xdr:col>22</xdr:col>
      <xdr:colOff>252469</xdr:colOff>
      <xdr:row>24</xdr:row>
      <xdr:rowOff>252469</xdr:rowOff>
    </xdr:to>
    <xdr:sp macro="" textlink="">
      <xdr:nvSpPr>
        <xdr:cNvPr id="62" name="楕円 64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 bwMode="auto">
        <a:xfrm>
          <a:off x="6183906" y="7090731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68856</xdr:colOff>
      <xdr:row>28</xdr:row>
      <xdr:rowOff>68856</xdr:rowOff>
    </xdr:from>
    <xdr:to>
      <xdr:col>21</xdr:col>
      <xdr:colOff>252469</xdr:colOff>
      <xdr:row>28</xdr:row>
      <xdr:rowOff>240994</xdr:rowOff>
    </xdr:to>
    <xdr:sp macro="" textlink="">
      <xdr:nvSpPr>
        <xdr:cNvPr id="63" name="楕円 65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 bwMode="auto">
        <a:xfrm>
          <a:off x="5869581" y="8222256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45903</xdr:colOff>
      <xdr:row>45</xdr:row>
      <xdr:rowOff>45904</xdr:rowOff>
    </xdr:from>
    <xdr:to>
      <xdr:col>20</xdr:col>
      <xdr:colOff>275420</xdr:colOff>
      <xdr:row>45</xdr:row>
      <xdr:rowOff>275422</xdr:rowOff>
    </xdr:to>
    <xdr:sp macro="" textlink="">
      <xdr:nvSpPr>
        <xdr:cNvPr id="64" name="楕円 66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 bwMode="auto">
        <a:xfrm>
          <a:off x="5532303" y="13057054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34428</xdr:colOff>
      <xdr:row>42</xdr:row>
      <xdr:rowOff>34428</xdr:rowOff>
    </xdr:from>
    <xdr:to>
      <xdr:col>21</xdr:col>
      <xdr:colOff>263945</xdr:colOff>
      <xdr:row>42</xdr:row>
      <xdr:rowOff>263946</xdr:rowOff>
    </xdr:to>
    <xdr:sp macro="" textlink="">
      <xdr:nvSpPr>
        <xdr:cNvPr id="65" name="楕円 67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 bwMode="auto">
        <a:xfrm>
          <a:off x="5835153" y="12188328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34428</xdr:colOff>
      <xdr:row>44</xdr:row>
      <xdr:rowOff>45903</xdr:rowOff>
    </xdr:from>
    <xdr:to>
      <xdr:col>22</xdr:col>
      <xdr:colOff>263945</xdr:colOff>
      <xdr:row>44</xdr:row>
      <xdr:rowOff>275421</xdr:rowOff>
    </xdr:to>
    <xdr:sp macro="" textlink="">
      <xdr:nvSpPr>
        <xdr:cNvPr id="66" name="楕円 68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 bwMode="auto">
        <a:xfrm>
          <a:off x="6149478" y="12771303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68855</xdr:colOff>
      <xdr:row>19</xdr:row>
      <xdr:rowOff>68855</xdr:rowOff>
    </xdr:from>
    <xdr:to>
      <xdr:col>26</xdr:col>
      <xdr:colOff>212855</xdr:colOff>
      <xdr:row>19</xdr:row>
      <xdr:rowOff>212855</xdr:rowOff>
    </xdr:to>
    <xdr:sp macro="" textlink="">
      <xdr:nvSpPr>
        <xdr:cNvPr id="67" name="楕円 69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/>
      </xdr:nvSpPr>
      <xdr:spPr bwMode="auto">
        <a:xfrm>
          <a:off x="7250705" y="5650505"/>
          <a:ext cx="144000" cy="144000"/>
        </a:xfrm>
        <a:prstGeom prst="ellipse">
          <a:avLst/>
        </a:prstGeom>
        <a:solidFill>
          <a:srgbClr val="FF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34429</xdr:colOff>
      <xdr:row>19</xdr:row>
      <xdr:rowOff>34428</xdr:rowOff>
    </xdr:from>
    <xdr:to>
      <xdr:col>26</xdr:col>
      <xdr:colOff>263946</xdr:colOff>
      <xdr:row>19</xdr:row>
      <xdr:rowOff>263946</xdr:rowOff>
    </xdr:to>
    <xdr:sp macro="" textlink="">
      <xdr:nvSpPr>
        <xdr:cNvPr id="68" name="楕円 70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 bwMode="auto">
        <a:xfrm>
          <a:off x="7216279" y="5616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45904</xdr:colOff>
      <xdr:row>11</xdr:row>
      <xdr:rowOff>45904</xdr:rowOff>
    </xdr:from>
    <xdr:to>
      <xdr:col>28</xdr:col>
      <xdr:colOff>275421</xdr:colOff>
      <xdr:row>11</xdr:row>
      <xdr:rowOff>275422</xdr:rowOff>
    </xdr:to>
    <xdr:sp macro="" textlink="">
      <xdr:nvSpPr>
        <xdr:cNvPr id="69" name="楕円 7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 bwMode="auto">
        <a:xfrm>
          <a:off x="7856404" y="3341554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45904</xdr:colOff>
      <xdr:row>14</xdr:row>
      <xdr:rowOff>34428</xdr:rowOff>
    </xdr:from>
    <xdr:to>
      <xdr:col>28</xdr:col>
      <xdr:colOff>275421</xdr:colOff>
      <xdr:row>14</xdr:row>
      <xdr:rowOff>263946</xdr:rowOff>
    </xdr:to>
    <xdr:sp macro="" textlink="">
      <xdr:nvSpPr>
        <xdr:cNvPr id="70" name="楕円 72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 bwMode="auto">
        <a:xfrm>
          <a:off x="7856404" y="418732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45904</xdr:colOff>
      <xdr:row>17</xdr:row>
      <xdr:rowOff>34428</xdr:rowOff>
    </xdr:from>
    <xdr:to>
      <xdr:col>28</xdr:col>
      <xdr:colOff>275421</xdr:colOff>
      <xdr:row>17</xdr:row>
      <xdr:rowOff>263946</xdr:rowOff>
    </xdr:to>
    <xdr:sp macro="" textlink="">
      <xdr:nvSpPr>
        <xdr:cNvPr id="71" name="楕円 73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 bwMode="auto">
        <a:xfrm>
          <a:off x="7856404" y="50445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18</xdr:row>
      <xdr:rowOff>68855</xdr:rowOff>
    </xdr:from>
    <xdr:to>
      <xdr:col>27</xdr:col>
      <xdr:colOff>240992</xdr:colOff>
      <xdr:row>18</xdr:row>
      <xdr:rowOff>240993</xdr:rowOff>
    </xdr:to>
    <xdr:sp macro="" textlink="">
      <xdr:nvSpPr>
        <xdr:cNvPr id="72" name="楕円 74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 bwMode="auto">
        <a:xfrm>
          <a:off x="7553554" y="5364755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19</xdr:row>
      <xdr:rowOff>68855</xdr:rowOff>
    </xdr:from>
    <xdr:to>
      <xdr:col>27</xdr:col>
      <xdr:colOff>240992</xdr:colOff>
      <xdr:row>19</xdr:row>
      <xdr:rowOff>240993</xdr:rowOff>
    </xdr:to>
    <xdr:sp macro="" textlink="">
      <xdr:nvSpPr>
        <xdr:cNvPr id="73" name="楕円 75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/>
      </xdr:nvSpPr>
      <xdr:spPr bwMode="auto">
        <a:xfrm>
          <a:off x="7553554" y="5650505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57378</xdr:colOff>
      <xdr:row>22</xdr:row>
      <xdr:rowOff>68854</xdr:rowOff>
    </xdr:from>
    <xdr:to>
      <xdr:col>26</xdr:col>
      <xdr:colOff>240991</xdr:colOff>
      <xdr:row>22</xdr:row>
      <xdr:rowOff>240992</xdr:rowOff>
    </xdr:to>
    <xdr:sp macro="" textlink="">
      <xdr:nvSpPr>
        <xdr:cNvPr id="74" name="楕円 76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/>
      </xdr:nvSpPr>
      <xdr:spPr bwMode="auto">
        <a:xfrm>
          <a:off x="7239228" y="6507754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38</xdr:row>
      <xdr:rowOff>57378</xdr:rowOff>
    </xdr:from>
    <xdr:to>
      <xdr:col>27</xdr:col>
      <xdr:colOff>240992</xdr:colOff>
      <xdr:row>38</xdr:row>
      <xdr:rowOff>229516</xdr:rowOff>
    </xdr:to>
    <xdr:sp macro="" textlink="">
      <xdr:nvSpPr>
        <xdr:cNvPr id="75" name="楕円 77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/>
      </xdr:nvSpPr>
      <xdr:spPr bwMode="auto">
        <a:xfrm>
          <a:off x="7553554" y="11068278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39</xdr:row>
      <xdr:rowOff>57378</xdr:rowOff>
    </xdr:from>
    <xdr:to>
      <xdr:col>27</xdr:col>
      <xdr:colOff>240992</xdr:colOff>
      <xdr:row>39</xdr:row>
      <xdr:rowOff>229516</xdr:rowOff>
    </xdr:to>
    <xdr:sp macro="" textlink="">
      <xdr:nvSpPr>
        <xdr:cNvPr id="76" name="楕円 78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/>
      </xdr:nvSpPr>
      <xdr:spPr bwMode="auto">
        <a:xfrm>
          <a:off x="7553554" y="11354028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57378</xdr:colOff>
      <xdr:row>42</xdr:row>
      <xdr:rowOff>80331</xdr:rowOff>
    </xdr:from>
    <xdr:to>
      <xdr:col>26</xdr:col>
      <xdr:colOff>240991</xdr:colOff>
      <xdr:row>42</xdr:row>
      <xdr:rowOff>252469</xdr:rowOff>
    </xdr:to>
    <xdr:sp macro="" textlink="">
      <xdr:nvSpPr>
        <xdr:cNvPr id="77" name="楕円 79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/>
      </xdr:nvSpPr>
      <xdr:spPr bwMode="auto">
        <a:xfrm>
          <a:off x="7239228" y="12234231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68855</xdr:colOff>
      <xdr:row>43</xdr:row>
      <xdr:rowOff>57379</xdr:rowOff>
    </xdr:from>
    <xdr:to>
      <xdr:col>27</xdr:col>
      <xdr:colOff>252468</xdr:colOff>
      <xdr:row>43</xdr:row>
      <xdr:rowOff>229517</xdr:rowOff>
    </xdr:to>
    <xdr:sp macro="" textlink="">
      <xdr:nvSpPr>
        <xdr:cNvPr id="78" name="楕円 80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/>
      </xdr:nvSpPr>
      <xdr:spPr bwMode="auto">
        <a:xfrm>
          <a:off x="7565030" y="12497029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34428</xdr:colOff>
      <xdr:row>47</xdr:row>
      <xdr:rowOff>22952</xdr:rowOff>
    </xdr:from>
    <xdr:to>
      <xdr:col>27</xdr:col>
      <xdr:colOff>263945</xdr:colOff>
      <xdr:row>47</xdr:row>
      <xdr:rowOff>252470</xdr:rowOff>
    </xdr:to>
    <xdr:sp macro="" textlink="">
      <xdr:nvSpPr>
        <xdr:cNvPr id="79" name="楕円 8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/>
      </xdr:nvSpPr>
      <xdr:spPr bwMode="auto">
        <a:xfrm>
          <a:off x="7530603" y="13605602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45903</xdr:colOff>
      <xdr:row>46</xdr:row>
      <xdr:rowOff>34427</xdr:rowOff>
    </xdr:from>
    <xdr:to>
      <xdr:col>26</xdr:col>
      <xdr:colOff>275420</xdr:colOff>
      <xdr:row>46</xdr:row>
      <xdr:rowOff>263945</xdr:rowOff>
    </xdr:to>
    <xdr:sp macro="" textlink="">
      <xdr:nvSpPr>
        <xdr:cNvPr id="80" name="楕円 82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 bwMode="auto">
        <a:xfrm>
          <a:off x="7227753" y="13331327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57379</xdr:colOff>
      <xdr:row>42</xdr:row>
      <xdr:rowOff>45904</xdr:rowOff>
    </xdr:from>
    <xdr:to>
      <xdr:col>28</xdr:col>
      <xdr:colOff>286896</xdr:colOff>
      <xdr:row>42</xdr:row>
      <xdr:rowOff>275422</xdr:rowOff>
    </xdr:to>
    <xdr:sp macro="" textlink="">
      <xdr:nvSpPr>
        <xdr:cNvPr id="81" name="楕円 83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/>
      </xdr:nvSpPr>
      <xdr:spPr bwMode="auto">
        <a:xfrm>
          <a:off x="7867879" y="12199804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34427</xdr:colOff>
      <xdr:row>37</xdr:row>
      <xdr:rowOff>34428</xdr:rowOff>
    </xdr:from>
    <xdr:to>
      <xdr:col>28</xdr:col>
      <xdr:colOff>263944</xdr:colOff>
      <xdr:row>37</xdr:row>
      <xdr:rowOff>263946</xdr:rowOff>
    </xdr:to>
    <xdr:sp macro="" textlink="">
      <xdr:nvSpPr>
        <xdr:cNvPr id="82" name="楕円 84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/>
      </xdr:nvSpPr>
      <xdr:spPr bwMode="auto">
        <a:xfrm>
          <a:off x="7844927" y="10759578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34427</xdr:colOff>
      <xdr:row>32</xdr:row>
      <xdr:rowOff>45902</xdr:rowOff>
    </xdr:from>
    <xdr:to>
      <xdr:col>28</xdr:col>
      <xdr:colOff>263944</xdr:colOff>
      <xdr:row>32</xdr:row>
      <xdr:rowOff>275420</xdr:rowOff>
    </xdr:to>
    <xdr:sp macro="" textlink="">
      <xdr:nvSpPr>
        <xdr:cNvPr id="83" name="楕円 85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/>
      </xdr:nvSpPr>
      <xdr:spPr bwMode="auto">
        <a:xfrm>
          <a:off x="7844927" y="9342302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34427</xdr:colOff>
      <xdr:row>31</xdr:row>
      <xdr:rowOff>34428</xdr:rowOff>
    </xdr:from>
    <xdr:to>
      <xdr:col>25</xdr:col>
      <xdr:colOff>263944</xdr:colOff>
      <xdr:row>31</xdr:row>
      <xdr:rowOff>263946</xdr:rowOff>
    </xdr:to>
    <xdr:sp macro="" textlink="">
      <xdr:nvSpPr>
        <xdr:cNvPr id="84" name="楕円 86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/>
      </xdr:nvSpPr>
      <xdr:spPr bwMode="auto">
        <a:xfrm>
          <a:off x="6901952" y="9045078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19</xdr:col>
      <xdr:colOff>150067</xdr:colOff>
      <xdr:row>58</xdr:row>
      <xdr:rowOff>0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3042"/>
          <a:ext cx="5233892" cy="1462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103283</xdr:colOff>
      <xdr:row>1</xdr:row>
      <xdr:rowOff>80332</xdr:rowOff>
    </xdr:from>
    <xdr:to>
      <xdr:col>10</xdr:col>
      <xdr:colOff>240994</xdr:colOff>
      <xdr:row>7</xdr:row>
      <xdr:rowOff>103283</xdr:rowOff>
    </xdr:to>
    <xdr:sp macro="" textlink="">
      <xdr:nvSpPr>
        <xdr:cNvPr id="86" name="四角形吹き出し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/>
      </xdr:nvSpPr>
      <xdr:spPr>
        <a:xfrm>
          <a:off x="103283" y="385132"/>
          <a:ext cx="2480861" cy="1832701"/>
        </a:xfrm>
        <a:prstGeom prst="wedgeRectCallout">
          <a:avLst>
            <a:gd name="adj1" fmla="val -30492"/>
            <a:gd name="adj2" fmla="val 79850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各ハーフの欄に，各クウォータの色で経過時間を記入。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使用しなかったところは，二重線（＝）で消す。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第４クウォータの残り２分までに１つ目のタイムアウトが認められなかった場合は，後半の１番左側の欄を二重線（＝）で消す。</a:t>
          </a:r>
        </a:p>
      </xdr:txBody>
    </xdr:sp>
    <xdr:clientData/>
  </xdr:twoCellAnchor>
  <xdr:twoCellAnchor>
    <xdr:from>
      <xdr:col>29</xdr:col>
      <xdr:colOff>91806</xdr:colOff>
      <xdr:row>7</xdr:row>
      <xdr:rowOff>22951</xdr:rowOff>
    </xdr:from>
    <xdr:to>
      <xdr:col>38</xdr:col>
      <xdr:colOff>252470</xdr:colOff>
      <xdr:row>18</xdr:row>
      <xdr:rowOff>240994</xdr:rowOff>
    </xdr:to>
    <xdr:sp macro="" textlink="">
      <xdr:nvSpPr>
        <xdr:cNvPr id="87" name="四角形吹き出し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/>
      </xdr:nvSpPr>
      <xdr:spPr>
        <a:xfrm>
          <a:off x="8216631" y="2137501"/>
          <a:ext cx="2608589" cy="3399393"/>
        </a:xfrm>
        <a:prstGeom prst="wedgeRectCallout">
          <a:avLst>
            <a:gd name="adj1" fmla="val -64657"/>
            <a:gd name="adj2" fmla="val -14385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クウォータ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rgbClr val="FF0000"/>
              </a:solidFill>
            </a:rPr>
            <a:t>第１，第３は赤色のペン</a:t>
          </a:r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第２，第４は黒色のペンで記入。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ランニングスコアは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３点シュート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選手の番号を○をつけて書き，得点合計を／で消す。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２点シュート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選手の番号を書き，得点合計を／で消す。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フリースロー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選手の番号を書き，得点合計を●で消す。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各クウォータの終わりの得点に○をつけ，欄の下線にそのクウォータの色で線を引く。</a:t>
          </a:r>
        </a:p>
      </xdr:txBody>
    </xdr:sp>
    <xdr:clientData/>
  </xdr:twoCellAnchor>
  <xdr:twoCellAnchor>
    <xdr:from>
      <xdr:col>0</xdr:col>
      <xdr:colOff>286897</xdr:colOff>
      <xdr:row>14</xdr:row>
      <xdr:rowOff>34429</xdr:rowOff>
    </xdr:from>
    <xdr:to>
      <xdr:col>12</xdr:col>
      <xdr:colOff>80330</xdr:colOff>
      <xdr:row>18</xdr:row>
      <xdr:rowOff>161313</xdr:rowOff>
    </xdr:to>
    <xdr:sp macro="" textlink="">
      <xdr:nvSpPr>
        <xdr:cNvPr id="88" name="四角形吹き出し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/>
      </xdr:nvSpPr>
      <xdr:spPr>
        <a:xfrm>
          <a:off x="286897" y="4187329"/>
          <a:ext cx="2765233" cy="1269884"/>
        </a:xfrm>
        <a:prstGeom prst="wedgeRectCallout">
          <a:avLst>
            <a:gd name="adj1" fmla="val 68494"/>
            <a:gd name="adj2" fmla="val -82717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スターティングファイブはコーチが試合開始５分前までに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印を黒でつける。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試合開始時に確認して</a:t>
          </a:r>
          <a:r>
            <a:rPr kumimoji="1" lang="ja-JP" altLang="en-US" sz="1100" b="1">
              <a:solidFill>
                <a:srgbClr val="FF0000"/>
              </a:solidFill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</a:rPr>
            <a:t>で囲む。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交代して出場する選手にはそのクウォータの色で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をつける。</a:t>
          </a:r>
        </a:p>
      </xdr:txBody>
    </xdr:sp>
    <xdr:clientData/>
  </xdr:twoCellAnchor>
  <xdr:twoCellAnchor>
    <xdr:from>
      <xdr:col>8</xdr:col>
      <xdr:colOff>275421</xdr:colOff>
      <xdr:row>18</xdr:row>
      <xdr:rowOff>206567</xdr:rowOff>
    </xdr:from>
    <xdr:to>
      <xdr:col>19</xdr:col>
      <xdr:colOff>45903</xdr:colOff>
      <xdr:row>29</xdr:row>
      <xdr:rowOff>160662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/>
      </xdr:nvSpPr>
      <xdr:spPr>
        <a:xfrm>
          <a:off x="1989921" y="5502467"/>
          <a:ext cx="3228057" cy="3097345"/>
        </a:xfrm>
        <a:prstGeom prst="wedgeRectCallout">
          <a:avLst>
            <a:gd name="adj1" fmla="val 32419"/>
            <a:gd name="adj2" fmla="val -73933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Ｐ 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パーソナルファウル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Ｐ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，Ｐ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2 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パーソナルファウルで</a:t>
          </a:r>
          <a:b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</a:b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　　　　　　フリースローがあるもの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Ｕ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 アンスポーツマンライクファウル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Ｔ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プレイヤーのテクニカルファウル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Ｆ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暴力行為があったとき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退場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Ｄ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ディスクオリファイングファウル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退場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Ｂ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ベンチのテクニカルファウル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Ｃ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コーチのテクニカルファウル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各ハーフの終了時に，区切り線を引く。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 試合終了後，選手名のあるところの空欄を－線で消す。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テクニカルファウル，アンスポーツマンライクファウル，コーチ自身のスポーツマンらしくないふるまいによるテクニカル・ファウルは失格・退場になるので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"GD"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をすぐ横の欄に記入する。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11476</xdr:colOff>
      <xdr:row>105</xdr:row>
      <xdr:rowOff>137711</xdr:rowOff>
    </xdr:from>
    <xdr:to>
      <xdr:col>19</xdr:col>
      <xdr:colOff>0</xdr:colOff>
      <xdr:row>105</xdr:row>
      <xdr:rowOff>137711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 bwMode="auto">
        <a:xfrm>
          <a:off x="3926251" y="27693536"/>
          <a:ext cx="1245824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80332</xdr:colOff>
      <xdr:row>19</xdr:row>
      <xdr:rowOff>34431</xdr:rowOff>
    </xdr:from>
    <xdr:to>
      <xdr:col>38</xdr:col>
      <xdr:colOff>275423</xdr:colOff>
      <xdr:row>41</xdr:row>
      <xdr:rowOff>11476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/>
      </xdr:nvSpPr>
      <xdr:spPr>
        <a:xfrm>
          <a:off x="8205157" y="5616081"/>
          <a:ext cx="2643016" cy="6263545"/>
        </a:xfrm>
        <a:prstGeom prst="rect">
          <a:avLst/>
        </a:prstGeom>
        <a:solidFill>
          <a:srgbClr val="FFFF6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審判やオフィシャルの合図</a:t>
          </a:r>
          <a:endParaRPr kumimoji="1" lang="en-US" altLang="ja-JP" sz="1200" b="1"/>
        </a:p>
        <a:p>
          <a:endParaRPr kumimoji="1" lang="en-US" altLang="ja-JP" sz="1200"/>
        </a:p>
        <a:p>
          <a:r>
            <a:rPr kumimoji="1" lang="ja-JP" altLang="en-US" sz="1200" b="1"/>
            <a:t>タイムアウト</a:t>
          </a:r>
          <a:endParaRPr kumimoji="1" lang="en-US" altLang="ja-JP" sz="1200" b="1"/>
        </a:p>
        <a:p>
          <a:r>
            <a:rPr kumimoji="1" lang="ja-JP" altLang="en-US" sz="1100"/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バイオレーション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ファウルで時計が止まっ</a:t>
          </a:r>
          <a:br>
            <a:rPr kumimoji="1" lang="en-US" altLang="ja-JP" sz="1100"/>
          </a:br>
          <a:r>
            <a:rPr kumimoji="1" lang="ja-JP" altLang="en-US" sz="1100"/>
            <a:t>　ているとき。</a:t>
          </a:r>
          <a:endParaRPr kumimoji="1" lang="en-US" altLang="ja-JP" sz="1100"/>
        </a:p>
        <a:p>
          <a:r>
            <a:rPr kumimoji="1" lang="ja-JP" altLang="en-US" sz="1100"/>
            <a:t>　　シュートを入れられたチーム。</a:t>
          </a:r>
          <a:endParaRPr kumimoji="1" lang="en-US" altLang="ja-JP" sz="1100"/>
        </a:p>
        <a:p>
          <a:endParaRPr kumimoji="1" lang="en-US" altLang="ja-JP" sz="1200"/>
        </a:p>
        <a:p>
          <a:r>
            <a:rPr kumimoji="1" lang="ja-JP" altLang="en-US" sz="1200" b="1"/>
            <a:t>交代</a:t>
          </a:r>
          <a:endParaRPr kumimoji="1" lang="en-US" altLang="ja-JP" sz="12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両チームとも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できるとき</a:t>
          </a:r>
          <a:endParaRPr lang="ja-JP" altLang="ja-JP" b="1">
            <a:effectLst/>
          </a:endParaRPr>
        </a:p>
        <a:p>
          <a:r>
            <a:rPr kumimoji="1" lang="ja-JP" altLang="en-US" sz="1100"/>
            <a:t>　ファウルの時。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最後のフリースローが成功した時。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/>
            <a:t>スローインするチームだけできるとき</a:t>
          </a:r>
          <a:endParaRPr kumimoji="1" lang="en-US" altLang="ja-JP" sz="1100" b="1"/>
        </a:p>
        <a:p>
          <a:r>
            <a:rPr kumimoji="1" lang="ja-JP" altLang="en-US" sz="1100"/>
            <a:t>　バイオレーションのとき。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第４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クウォータ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の残り２分はシュートを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入れられたチーム。</a:t>
          </a:r>
          <a:endParaRPr lang="ja-JP" altLang="ja-JP">
            <a:effectLst/>
          </a:endParaRPr>
        </a:p>
        <a:p>
          <a:r>
            <a:rPr kumimoji="1" lang="ja-JP" altLang="en-US" sz="1100"/>
            <a:t>交代があれば相手チームも可。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200"/>
        </a:p>
        <a:p>
          <a:r>
            <a:rPr kumimoji="1" lang="ja-JP" altLang="en-US" sz="1200" b="1"/>
            <a:t>確認の合図</a:t>
          </a:r>
          <a:endParaRPr kumimoji="1" lang="en-US" altLang="ja-JP" sz="1200" b="1"/>
        </a:p>
        <a:p>
          <a:r>
            <a:rPr kumimoji="1" lang="ja-JP" altLang="en-US" sz="1100"/>
            <a:t>　　審判の示した番号</a:t>
          </a:r>
          <a:br>
            <a:rPr kumimoji="1" lang="en-US" altLang="ja-JP" sz="1100"/>
          </a:br>
          <a:r>
            <a:rPr kumimoji="1" lang="ja-JP" altLang="en-US" sz="1100"/>
            <a:t>などがわかったことを</a:t>
          </a:r>
          <a:br>
            <a:rPr kumimoji="1" lang="en-US" altLang="ja-JP" sz="1100"/>
          </a:br>
          <a:r>
            <a:rPr kumimoji="1" lang="ja-JP" altLang="en-US" sz="1100"/>
            <a:t>審判と確認する。</a:t>
          </a:r>
          <a:endParaRPr kumimoji="1" lang="en-US" altLang="ja-JP" sz="1100"/>
        </a:p>
        <a:p>
          <a:endParaRPr kumimoji="1" lang="en-US" altLang="ja-JP" sz="1200"/>
        </a:p>
        <a:p>
          <a:r>
            <a:rPr kumimoji="1" lang="ja-JP" altLang="en-US" sz="1200" b="1"/>
            <a:t>時計が止まるときと時計を動かすときの合図</a:t>
          </a:r>
          <a:br>
            <a:rPr kumimoji="1" lang="en-US" altLang="ja-JP" sz="1200" b="1"/>
          </a:br>
          <a:r>
            <a:rPr kumimoji="1" lang="ja-JP" altLang="en-US" sz="1200"/>
            <a:t>　</a:t>
          </a:r>
          <a:r>
            <a:rPr kumimoji="1" lang="ja-JP" altLang="en-US" sz="1100"/>
            <a:t>審判の合図に合わせる。</a:t>
          </a:r>
          <a:endParaRPr kumimoji="1" lang="ja-JP" altLang="en-US" sz="1200"/>
        </a:p>
      </xdr:txBody>
    </xdr:sp>
    <xdr:clientData/>
  </xdr:twoCellAnchor>
  <xdr:twoCellAnchor editAs="oneCell">
    <xdr:from>
      <xdr:col>36</xdr:col>
      <xdr:colOff>78175</xdr:colOff>
      <xdr:row>20</xdr:row>
      <xdr:rowOff>61725</xdr:rowOff>
    </xdr:from>
    <xdr:to>
      <xdr:col>38</xdr:col>
      <xdr:colOff>252469</xdr:colOff>
      <xdr:row>22</xdr:row>
      <xdr:rowOff>263947</xdr:rowOff>
    </xdr:to>
    <xdr:pic>
      <xdr:nvPicPr>
        <xdr:cNvPr id="92" name="Picture 4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22275" y="5929125"/>
          <a:ext cx="802944" cy="773722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14981</xdr:colOff>
      <xdr:row>32</xdr:row>
      <xdr:rowOff>220990</xdr:rowOff>
    </xdr:from>
    <xdr:to>
      <xdr:col>38</xdr:col>
      <xdr:colOff>225744</xdr:colOff>
      <xdr:row>35</xdr:row>
      <xdr:rowOff>68859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815403" y="9562376"/>
          <a:ext cx="830461" cy="708561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97475</xdr:colOff>
      <xdr:row>24</xdr:row>
      <xdr:rowOff>121196</xdr:rowOff>
    </xdr:from>
    <xdr:to>
      <xdr:col>38</xdr:col>
      <xdr:colOff>240994</xdr:colOff>
      <xdr:row>26</xdr:row>
      <xdr:rowOff>280155</xdr:rowOff>
    </xdr:to>
    <xdr:pic>
      <xdr:nvPicPr>
        <xdr:cNvPr id="94" name="Picture 6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041575" y="7131596"/>
          <a:ext cx="772169" cy="730459"/>
        </a:xfrm>
        <a:prstGeom prst="rect">
          <a:avLst/>
        </a:prstGeom>
        <a:noFill/>
      </xdr:spPr>
    </xdr:pic>
    <xdr:clientData/>
  </xdr:twoCellAnchor>
  <xdr:twoCellAnchor editAs="oneCell">
    <xdr:from>
      <xdr:col>33</xdr:col>
      <xdr:colOff>86454</xdr:colOff>
      <xdr:row>38</xdr:row>
      <xdr:rowOff>133327</xdr:rowOff>
    </xdr:from>
    <xdr:to>
      <xdr:col>36</xdr:col>
      <xdr:colOff>31982</xdr:colOff>
      <xdr:row>40</xdr:row>
      <xdr:rowOff>250974</xdr:rowOff>
    </xdr:to>
    <xdr:pic>
      <xdr:nvPicPr>
        <xdr:cNvPr id="95" name="Picture 8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140942" y="11196098"/>
          <a:ext cx="691462" cy="691442"/>
        </a:xfrm>
        <a:prstGeom prst="rect">
          <a:avLst/>
        </a:prstGeom>
        <a:noFill/>
      </xdr:spPr>
    </xdr:pic>
    <xdr:clientData/>
  </xdr:twoCellAnchor>
  <xdr:twoCellAnchor editAs="oneCell">
    <xdr:from>
      <xdr:col>30</xdr:col>
      <xdr:colOff>211092</xdr:colOff>
      <xdr:row>38</xdr:row>
      <xdr:rowOff>137716</xdr:rowOff>
    </xdr:from>
    <xdr:to>
      <xdr:col>32</xdr:col>
      <xdr:colOff>245082</xdr:colOff>
      <xdr:row>40</xdr:row>
      <xdr:rowOff>255384</xdr:rowOff>
    </xdr:to>
    <xdr:pic>
      <xdr:nvPicPr>
        <xdr:cNvPr id="96" name="Picture 10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336032" y="11200487"/>
          <a:ext cx="653689" cy="691463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286897</xdr:colOff>
      <xdr:row>47</xdr:row>
      <xdr:rowOff>149189</xdr:rowOff>
    </xdr:from>
    <xdr:to>
      <xdr:col>16</xdr:col>
      <xdr:colOff>137710</xdr:colOff>
      <xdr:row>49</xdr:row>
      <xdr:rowOff>173433</xdr:rowOff>
    </xdr:to>
    <xdr:sp macro="" textlink="">
      <xdr:nvSpPr>
        <xdr:cNvPr id="97" name="四角形吹き出し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/>
      </xdr:nvSpPr>
      <xdr:spPr>
        <a:xfrm>
          <a:off x="2272228" y="13794038"/>
          <a:ext cx="2019759" cy="598040"/>
        </a:xfrm>
        <a:prstGeom prst="wedgeRectCallout">
          <a:avLst>
            <a:gd name="adj1" fmla="val 11287"/>
            <a:gd name="adj2" fmla="val 75577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記入がない場合は，開始前にコーチに記入してもらう。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45903</xdr:colOff>
      <xdr:row>43</xdr:row>
      <xdr:rowOff>80332</xdr:rowOff>
    </xdr:from>
    <xdr:to>
      <xdr:col>38</xdr:col>
      <xdr:colOff>286898</xdr:colOff>
      <xdr:row>47</xdr:row>
      <xdr:rowOff>172139</xdr:rowOff>
    </xdr:to>
    <xdr:sp macro="" textlink="">
      <xdr:nvSpPr>
        <xdr:cNvPr id="98" name="四角形吹き出し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/>
      </xdr:nvSpPr>
      <xdr:spPr>
        <a:xfrm>
          <a:off x="8170728" y="12519982"/>
          <a:ext cx="2688920" cy="1234807"/>
        </a:xfrm>
        <a:prstGeom prst="wedgeRectCallout">
          <a:avLst>
            <a:gd name="adj1" fmla="val -63241"/>
            <a:gd name="adj2" fmla="val 44651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試合終了時は</a:t>
          </a:r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，最終</a:t>
          </a:r>
          <a:r>
            <a:rPr kumimoji="1" lang="ja-JP" altLang="en-US" sz="1100">
              <a:solidFill>
                <a:schemeClr val="tx1"/>
              </a:solidFill>
            </a:rPr>
            <a:t>得点</a:t>
          </a:r>
          <a:r>
            <a:rPr kumimoji="1" lang="ja-JP" altLang="en-US" sz="1100">
              <a:solidFill>
                <a:sysClr val="windowText" lastClr="000000"/>
              </a:solidFill>
            </a:rPr>
            <a:t>に○をつけ，欄の下線に合わせて二重線＝を引く。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試合終了時に記入していた列の空欄は，左上から右下に向けた斜線で消す。</a:t>
          </a:r>
        </a:p>
      </xdr:txBody>
    </xdr:sp>
    <xdr:clientData/>
  </xdr:twoCellAnchor>
  <xdr:twoCellAnchor>
    <xdr:from>
      <xdr:col>25</xdr:col>
      <xdr:colOff>0</xdr:colOff>
      <xdr:row>47</xdr:row>
      <xdr:rowOff>11476</xdr:rowOff>
    </xdr:from>
    <xdr:to>
      <xdr:col>27</xdr:col>
      <xdr:colOff>11476</xdr:colOff>
      <xdr:row>49</xdr:row>
      <xdr:rowOff>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 bwMode="auto">
        <a:xfrm>
          <a:off x="6867525" y="13594126"/>
          <a:ext cx="640126" cy="560024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298373</xdr:colOff>
      <xdr:row>48</xdr:row>
      <xdr:rowOff>22952</xdr:rowOff>
    </xdr:from>
    <xdr:to>
      <xdr:col>29</xdr:col>
      <xdr:colOff>11476</xdr:colOff>
      <xdr:row>49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 bwMode="auto">
        <a:xfrm>
          <a:off x="7480223" y="13891352"/>
          <a:ext cx="656078" cy="262798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0</xdr:colOff>
      <xdr:row>48</xdr:row>
      <xdr:rowOff>45904</xdr:rowOff>
    </xdr:from>
    <xdr:to>
      <xdr:col>29</xdr:col>
      <xdr:colOff>0</xdr:colOff>
      <xdr:row>48</xdr:row>
      <xdr:rowOff>57380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 bwMode="auto">
        <a:xfrm>
          <a:off x="7496175" y="13914304"/>
          <a:ext cx="628650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114759</xdr:colOff>
      <xdr:row>49</xdr:row>
      <xdr:rowOff>57379</xdr:rowOff>
    </xdr:from>
    <xdr:to>
      <xdr:col>28</xdr:col>
      <xdr:colOff>303707</xdr:colOff>
      <xdr:row>53</xdr:row>
      <xdr:rowOff>224508</xdr:rowOff>
    </xdr:to>
    <xdr:sp macro="" textlink="">
      <xdr:nvSpPr>
        <xdr:cNvPr id="103" name="四角形吹き出し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/>
      </xdr:nvSpPr>
      <xdr:spPr>
        <a:xfrm>
          <a:off x="4972509" y="14211529"/>
          <a:ext cx="3141698" cy="1310129"/>
        </a:xfrm>
        <a:prstGeom prst="wedgeRectCallout">
          <a:avLst>
            <a:gd name="adj1" fmla="val 60225"/>
            <a:gd name="adj2" fmla="val -16863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クウォータごとの得点をその時の色で記入。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試合終了時に，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延長を使用しないときは，黒色の／で消す。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何回延長があっても，延長時限の得点を合計して記入する。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最終スコアと勝者チーム名を黒色で記入。</a:t>
          </a:r>
        </a:p>
      </xdr:txBody>
    </xdr:sp>
    <xdr:clientData/>
  </xdr:twoCellAnchor>
  <xdr:twoCellAnchor>
    <xdr:from>
      <xdr:col>0</xdr:col>
      <xdr:colOff>57381</xdr:colOff>
      <xdr:row>47</xdr:row>
      <xdr:rowOff>275422</xdr:rowOff>
    </xdr:from>
    <xdr:to>
      <xdr:col>9</xdr:col>
      <xdr:colOff>45904</xdr:colOff>
      <xdr:row>56</xdr:row>
      <xdr:rowOff>126235</xdr:rowOff>
    </xdr:to>
    <xdr:sp macro="" textlink="">
      <xdr:nvSpPr>
        <xdr:cNvPr id="104" name="四角形吹き出し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/>
      </xdr:nvSpPr>
      <xdr:spPr>
        <a:xfrm>
          <a:off x="57381" y="13858072"/>
          <a:ext cx="2017348" cy="2422563"/>
        </a:xfrm>
        <a:prstGeom prst="wedgeRectCallout">
          <a:avLst>
            <a:gd name="adj1" fmla="val 57264"/>
            <a:gd name="adj2" fmla="val -6101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試合が終了し，スコアペーパーが完成した後，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Ａ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スコアラー，タイマー，ショットクロックオペレイター，スコアラーの順にサインをする。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主審の確認を受けた後，副審，主審の順にサインをする。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その後，主審またはスコアラーが本部にスコアペーパーを届ける。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20</xdr:col>
      <xdr:colOff>0</xdr:colOff>
      <xdr:row>49</xdr:row>
      <xdr:rowOff>133350</xdr:rowOff>
    </xdr:from>
    <xdr:to>
      <xdr:col>39</xdr:col>
      <xdr:colOff>9525</xdr:colOff>
      <xdr:row>57</xdr:row>
      <xdr:rowOff>200025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5EDAF0B8-D602-4BA1-8802-95223F80405A}"/>
            </a:ext>
          </a:extLst>
        </xdr:cNvPr>
        <xdr:cNvSpPr>
          <a:spLocks noChangeAspect="1" noChangeArrowheads="1"/>
        </xdr:cNvSpPr>
      </xdr:nvSpPr>
      <xdr:spPr bwMode="auto">
        <a:xfrm>
          <a:off x="5486400" y="14287500"/>
          <a:ext cx="5410200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basu\Dropbox\01_Basket\d_&#38283;&#30330;\SS\ss2019forJBAstep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-kosaka\Dropbox\00_&#26032;&#12469;&#12452;&#12488;\download\ss201505_for_JBA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1_スコアシート (2)"/>
      <sheetName val="2_入力"/>
      <sheetName val="4_チーム表"/>
      <sheetName val="5_ゲーム表"/>
    </sheetNames>
    <sheetDataSet>
      <sheetData sheetId="0" refreshError="1"/>
      <sheetData sheetId="1" refreshError="1"/>
      <sheetData sheetId="2">
        <row r="2">
          <cell r="J2" t="str">
            <v>東西スターズ</v>
          </cell>
          <cell r="L2" t="str">
            <v>m1</v>
          </cell>
          <cell r="O2" t="str">
            <v>南北ファイターズ</v>
          </cell>
          <cell r="Q2" t="str">
            <v>m2</v>
          </cell>
        </row>
        <row r="3">
          <cell r="B3" t="str">
            <v>第○○回□□市民バスケットボール大会</v>
          </cell>
        </row>
        <row r="10">
          <cell r="B10">
            <v>0.5625</v>
          </cell>
        </row>
        <row r="11">
          <cell r="B11" t="str">
            <v>□□市総合体育館</v>
          </cell>
        </row>
      </sheetData>
      <sheetData sheetId="3">
        <row r="4">
          <cell r="G4" t="str">
            <v>m11</v>
          </cell>
          <cell r="H4" t="str">
            <v>m12</v>
          </cell>
          <cell r="I4" t="str">
            <v>m13</v>
          </cell>
          <cell r="J4" t="str">
            <v>m13</v>
          </cell>
          <cell r="K4" t="str">
            <v>m14</v>
          </cell>
          <cell r="L4" t="str">
            <v>m21</v>
          </cell>
          <cell r="M4" t="str">
            <v>m22</v>
          </cell>
          <cell r="N4" t="str">
            <v>m23</v>
          </cell>
          <cell r="O4" t="str">
            <v>m23</v>
          </cell>
          <cell r="P4" t="str">
            <v>m24</v>
          </cell>
          <cell r="Q4" t="str">
            <v>1</v>
          </cell>
          <cell r="R4" t="str">
            <v>2</v>
          </cell>
          <cell r="S4" t="str">
            <v>3</v>
          </cell>
          <cell r="T4" t="str">
            <v>3</v>
          </cell>
          <cell r="U4" t="str">
            <v>4</v>
          </cell>
          <cell r="V4" t="str">
            <v>1</v>
          </cell>
          <cell r="W4" t="str">
            <v>2</v>
          </cell>
          <cell r="X4" t="str">
            <v>3</v>
          </cell>
          <cell r="Y4" t="str">
            <v>3</v>
          </cell>
          <cell r="Z4" t="str">
            <v>4</v>
          </cell>
          <cell r="AA4" t="str">
            <v>1</v>
          </cell>
          <cell r="AB4" t="str">
            <v>2</v>
          </cell>
          <cell r="AC4" t="str">
            <v>3</v>
          </cell>
          <cell r="AD4" t="str">
            <v>3</v>
          </cell>
          <cell r="AE4" t="str">
            <v>4</v>
          </cell>
          <cell r="AF4" t="str">
            <v>1</v>
          </cell>
          <cell r="AG4" t="str">
            <v>2</v>
          </cell>
          <cell r="AH4" t="str">
            <v>3</v>
          </cell>
          <cell r="AI4" t="str">
            <v>3</v>
          </cell>
          <cell r="AJ4" t="str">
            <v>4</v>
          </cell>
          <cell r="AK4" t="str">
            <v>1</v>
          </cell>
          <cell r="AL4" t="str">
            <v>2</v>
          </cell>
          <cell r="AM4" t="str">
            <v>3</v>
          </cell>
          <cell r="AN4" t="str">
            <v>3</v>
          </cell>
          <cell r="AO4" t="str">
            <v>4</v>
          </cell>
          <cell r="AP4" t="str">
            <v>1</v>
          </cell>
          <cell r="AQ4" t="str">
            <v>2</v>
          </cell>
          <cell r="AR4" t="str">
            <v>3</v>
          </cell>
          <cell r="AS4" t="str">
            <v>3</v>
          </cell>
          <cell r="AT4" t="str">
            <v>4</v>
          </cell>
          <cell r="AU4" t="str">
            <v>1</v>
          </cell>
          <cell r="AV4" t="str">
            <v>2</v>
          </cell>
          <cell r="AW4" t="str">
            <v>3</v>
          </cell>
          <cell r="AX4" t="str">
            <v>3</v>
          </cell>
          <cell r="AY4" t="str">
            <v>4</v>
          </cell>
          <cell r="AZ4" t="str">
            <v>1</v>
          </cell>
          <cell r="BA4" t="str">
            <v>2</v>
          </cell>
          <cell r="BB4" t="str">
            <v>3</v>
          </cell>
          <cell r="BC4" t="str">
            <v>3</v>
          </cell>
          <cell r="BD4" t="str">
            <v>4</v>
          </cell>
          <cell r="BE4" t="str">
            <v>1</v>
          </cell>
          <cell r="BF4" t="str">
            <v>2</v>
          </cell>
          <cell r="BG4" t="str">
            <v>3</v>
          </cell>
          <cell r="BH4" t="str">
            <v>3</v>
          </cell>
          <cell r="BI4" t="str">
            <v>4</v>
          </cell>
          <cell r="BJ4" t="str">
            <v>1</v>
          </cell>
          <cell r="BK4" t="str">
            <v>2</v>
          </cell>
          <cell r="BL4" t="str">
            <v>3</v>
          </cell>
          <cell r="BM4" t="str">
            <v>3</v>
          </cell>
          <cell r="BN4" t="str">
            <v>4</v>
          </cell>
          <cell r="BO4" t="str">
            <v>1</v>
          </cell>
          <cell r="BP4" t="str">
            <v>2</v>
          </cell>
          <cell r="BQ4" t="str">
            <v>3</v>
          </cell>
          <cell r="BR4" t="str">
            <v>3</v>
          </cell>
          <cell r="BS4" t="str">
            <v>4</v>
          </cell>
          <cell r="BT4" t="str">
            <v>1</v>
          </cell>
          <cell r="BU4" t="str">
            <v>2</v>
          </cell>
          <cell r="BV4" t="str">
            <v>3</v>
          </cell>
          <cell r="BW4" t="str">
            <v>3</v>
          </cell>
          <cell r="BX4" t="str">
            <v>4</v>
          </cell>
          <cell r="BY4" t="str">
            <v>1</v>
          </cell>
          <cell r="BZ4" t="str">
            <v>2</v>
          </cell>
          <cell r="CA4" t="str">
            <v>3</v>
          </cell>
          <cell r="CB4" t="str">
            <v>3</v>
          </cell>
          <cell r="CC4" t="str">
            <v>4</v>
          </cell>
          <cell r="CD4" t="str">
            <v>1</v>
          </cell>
          <cell r="CE4" t="str">
            <v>2</v>
          </cell>
          <cell r="CF4" t="str">
            <v>3</v>
          </cell>
          <cell r="CG4" t="str">
            <v>3</v>
          </cell>
          <cell r="CH4" t="str">
            <v>4</v>
          </cell>
          <cell r="CI4" t="str">
            <v>1</v>
          </cell>
          <cell r="CJ4" t="str">
            <v>2</v>
          </cell>
          <cell r="CK4" t="str">
            <v>3</v>
          </cell>
          <cell r="CL4" t="str">
            <v>3</v>
          </cell>
          <cell r="CM4" t="str">
            <v>4</v>
          </cell>
          <cell r="CN4" t="str">
            <v>1</v>
          </cell>
          <cell r="CO4" t="str">
            <v>2</v>
          </cell>
          <cell r="CP4" t="str">
            <v>3</v>
          </cell>
          <cell r="CQ4" t="str">
            <v>3</v>
          </cell>
          <cell r="CR4" t="str">
            <v>4</v>
          </cell>
          <cell r="CS4" t="str">
            <v>1</v>
          </cell>
          <cell r="CT4" t="str">
            <v>2</v>
          </cell>
          <cell r="CU4" t="str">
            <v>3</v>
          </cell>
          <cell r="CV4" t="str">
            <v>3</v>
          </cell>
          <cell r="CW4" t="str">
            <v>4</v>
          </cell>
          <cell r="CX4" t="str">
            <v>1</v>
          </cell>
          <cell r="CY4" t="str">
            <v>2</v>
          </cell>
          <cell r="CZ4" t="str">
            <v>3</v>
          </cell>
          <cell r="DA4" t="str">
            <v>3</v>
          </cell>
          <cell r="DB4" t="str">
            <v>4</v>
          </cell>
          <cell r="DC4" t="str">
            <v>1</v>
          </cell>
          <cell r="DD4" t="str">
            <v>2</v>
          </cell>
          <cell r="DE4" t="str">
            <v>3</v>
          </cell>
          <cell r="DF4" t="str">
            <v>3</v>
          </cell>
          <cell r="DG4" t="str">
            <v>4</v>
          </cell>
          <cell r="DH4" t="str">
            <v>1</v>
          </cell>
          <cell r="DI4" t="str">
            <v>2</v>
          </cell>
          <cell r="DJ4" t="str">
            <v>3</v>
          </cell>
          <cell r="DK4" t="str">
            <v>3</v>
          </cell>
          <cell r="DL4" t="str">
            <v>4</v>
          </cell>
          <cell r="DM4" t="str">
            <v>1</v>
          </cell>
          <cell r="DN4" t="str">
            <v>2</v>
          </cell>
          <cell r="DO4" t="str">
            <v>3</v>
          </cell>
          <cell r="DP4" t="str">
            <v>3</v>
          </cell>
          <cell r="DQ4" t="str">
            <v>4</v>
          </cell>
          <cell r="DR4" t="str">
            <v>1</v>
          </cell>
          <cell r="DS4" t="str">
            <v>2</v>
          </cell>
          <cell r="DT4" t="str">
            <v>3</v>
          </cell>
          <cell r="DU4" t="str">
            <v>3</v>
          </cell>
          <cell r="DV4" t="str">
            <v>4</v>
          </cell>
          <cell r="DW4" t="str">
            <v>1</v>
          </cell>
          <cell r="DX4" t="str">
            <v>2</v>
          </cell>
          <cell r="DY4" t="str">
            <v>3</v>
          </cell>
          <cell r="DZ4" t="str">
            <v>3</v>
          </cell>
          <cell r="EA4" t="str">
            <v>4</v>
          </cell>
          <cell r="EB4" t="str">
            <v>1</v>
          </cell>
          <cell r="EC4" t="str">
            <v>2</v>
          </cell>
          <cell r="ED4" t="str">
            <v>3</v>
          </cell>
          <cell r="EE4" t="str">
            <v>3</v>
          </cell>
          <cell r="EF4" t="str">
            <v>4</v>
          </cell>
          <cell r="EG4" t="str">
            <v>1</v>
          </cell>
          <cell r="EH4" t="str">
            <v>2</v>
          </cell>
          <cell r="EI4" t="str">
            <v>3</v>
          </cell>
          <cell r="EJ4" t="str">
            <v>3</v>
          </cell>
          <cell r="EK4" t="str">
            <v>4</v>
          </cell>
          <cell r="EL4" t="str">
            <v>1</v>
          </cell>
          <cell r="EM4" t="str">
            <v>2</v>
          </cell>
          <cell r="EN4" t="str">
            <v>3</v>
          </cell>
          <cell r="EO4" t="str">
            <v>3</v>
          </cell>
          <cell r="EP4" t="str">
            <v>4</v>
          </cell>
          <cell r="EQ4" t="str">
            <v>1</v>
          </cell>
          <cell r="ER4" t="str">
            <v>2</v>
          </cell>
          <cell r="ES4" t="str">
            <v>3</v>
          </cell>
          <cell r="ET4" t="str">
            <v>3</v>
          </cell>
          <cell r="EU4" t="str">
            <v>4</v>
          </cell>
          <cell r="EV4" t="str">
            <v>1</v>
          </cell>
          <cell r="EW4" t="str">
            <v>2</v>
          </cell>
          <cell r="EX4" t="str">
            <v>3</v>
          </cell>
          <cell r="EY4" t="str">
            <v>3</v>
          </cell>
          <cell r="EZ4" t="str">
            <v>4</v>
          </cell>
          <cell r="FA4" t="str">
            <v>1</v>
          </cell>
          <cell r="FB4" t="str">
            <v>2</v>
          </cell>
          <cell r="FC4" t="str">
            <v>3</v>
          </cell>
          <cell r="FD4" t="str">
            <v>3</v>
          </cell>
          <cell r="FE4" t="str">
            <v>4</v>
          </cell>
          <cell r="FF4" t="str">
            <v>1</v>
          </cell>
          <cell r="FG4" t="str">
            <v>2</v>
          </cell>
          <cell r="FH4" t="str">
            <v>3</v>
          </cell>
          <cell r="FI4" t="str">
            <v>3</v>
          </cell>
          <cell r="FJ4" t="str">
            <v>4</v>
          </cell>
          <cell r="FK4" t="str">
            <v>1</v>
          </cell>
          <cell r="FL4" t="str">
            <v>2</v>
          </cell>
          <cell r="FM4" t="str">
            <v>3</v>
          </cell>
          <cell r="FN4" t="str">
            <v>3</v>
          </cell>
          <cell r="FO4" t="str">
            <v>4</v>
          </cell>
          <cell r="FP4" t="str">
            <v>1</v>
          </cell>
          <cell r="FQ4" t="str">
            <v>2</v>
          </cell>
          <cell r="FR4" t="str">
            <v>3</v>
          </cell>
          <cell r="FS4" t="str">
            <v>3</v>
          </cell>
          <cell r="FT4" t="str">
            <v>4</v>
          </cell>
          <cell r="FU4" t="str">
            <v>1</v>
          </cell>
          <cell r="FV4" t="str">
            <v>2</v>
          </cell>
          <cell r="FW4" t="str">
            <v>3</v>
          </cell>
          <cell r="FX4" t="str">
            <v>3</v>
          </cell>
          <cell r="FY4" t="str">
            <v>4</v>
          </cell>
          <cell r="FZ4" t="str">
            <v>1</v>
          </cell>
          <cell r="GA4" t="str">
            <v>2</v>
          </cell>
          <cell r="GB4" t="str">
            <v>3</v>
          </cell>
          <cell r="GC4" t="str">
            <v>3</v>
          </cell>
          <cell r="GD4" t="str">
            <v>4</v>
          </cell>
          <cell r="GE4" t="str">
            <v>1</v>
          </cell>
          <cell r="GF4" t="str">
            <v>2</v>
          </cell>
          <cell r="GG4" t="str">
            <v>3</v>
          </cell>
          <cell r="GH4" t="str">
            <v>3</v>
          </cell>
          <cell r="GI4" t="str">
            <v>4</v>
          </cell>
          <cell r="GJ4" t="str">
            <v>1</v>
          </cell>
          <cell r="GK4" t="str">
            <v>2</v>
          </cell>
          <cell r="GL4" t="str">
            <v>3</v>
          </cell>
          <cell r="GM4" t="str">
            <v>3</v>
          </cell>
          <cell r="GN4" t="str">
            <v>4</v>
          </cell>
          <cell r="GO4" t="str">
            <v>1</v>
          </cell>
          <cell r="GP4" t="str">
            <v>2</v>
          </cell>
          <cell r="GQ4" t="str">
            <v>3</v>
          </cell>
          <cell r="GR4" t="str">
            <v>3</v>
          </cell>
          <cell r="GS4" t="str">
            <v>4</v>
          </cell>
          <cell r="GT4" t="str">
            <v>1</v>
          </cell>
          <cell r="GU4" t="str">
            <v>2</v>
          </cell>
          <cell r="GV4" t="str">
            <v>3</v>
          </cell>
          <cell r="GW4" t="str">
            <v>3</v>
          </cell>
          <cell r="GX4" t="str">
            <v>4</v>
          </cell>
          <cell r="GY4" t="str">
            <v>1</v>
          </cell>
          <cell r="GZ4" t="str">
            <v>2</v>
          </cell>
          <cell r="HA4" t="str">
            <v>3</v>
          </cell>
          <cell r="HB4" t="str">
            <v>3</v>
          </cell>
          <cell r="HC4" t="str">
            <v>4</v>
          </cell>
          <cell r="HD4" t="str">
            <v>1</v>
          </cell>
          <cell r="HE4" t="str">
            <v>2</v>
          </cell>
          <cell r="HF4" t="str">
            <v>3</v>
          </cell>
          <cell r="HG4" t="str">
            <v>3</v>
          </cell>
          <cell r="HH4" t="str">
            <v>4</v>
          </cell>
          <cell r="HI4" t="str">
            <v>1</v>
          </cell>
          <cell r="HJ4" t="str">
            <v>2</v>
          </cell>
          <cell r="HK4" t="str">
            <v>3</v>
          </cell>
          <cell r="HL4" t="str">
            <v>3</v>
          </cell>
          <cell r="HM4" t="str">
            <v>4</v>
          </cell>
          <cell r="HN4" t="str">
            <v>1</v>
          </cell>
          <cell r="HO4" t="str">
            <v>2</v>
          </cell>
          <cell r="HP4" t="str">
            <v>3</v>
          </cell>
          <cell r="HQ4" t="str">
            <v>3</v>
          </cell>
          <cell r="HR4" t="str">
            <v>4</v>
          </cell>
          <cell r="HS4" t="str">
            <v>1</v>
          </cell>
          <cell r="HT4" t="str">
            <v>2</v>
          </cell>
          <cell r="HU4" t="str">
            <v>3</v>
          </cell>
          <cell r="HV4" t="str">
            <v>3</v>
          </cell>
          <cell r="HW4" t="str">
            <v>4</v>
          </cell>
          <cell r="HX4" t="str">
            <v>1</v>
          </cell>
          <cell r="HY4" t="str">
            <v>2</v>
          </cell>
          <cell r="HZ4" t="str">
            <v>3</v>
          </cell>
          <cell r="IA4" t="str">
            <v>3</v>
          </cell>
          <cell r="IB4" t="str">
            <v>4</v>
          </cell>
          <cell r="IC4" t="str">
            <v>1</v>
          </cell>
          <cell r="ID4" t="str">
            <v>2</v>
          </cell>
          <cell r="IE4" t="str">
            <v>3</v>
          </cell>
          <cell r="IF4" t="str">
            <v>3</v>
          </cell>
          <cell r="IG4" t="str">
            <v>4</v>
          </cell>
          <cell r="IH4" t="str">
            <v>1</v>
          </cell>
          <cell r="II4" t="str">
            <v>2</v>
          </cell>
          <cell r="IJ4" t="str">
            <v>3</v>
          </cell>
          <cell r="IK4" t="str">
            <v>3</v>
          </cell>
          <cell r="IL4" t="str">
            <v>4</v>
          </cell>
          <cell r="IM4" t="str">
            <v>1</v>
          </cell>
          <cell r="IN4" t="str">
            <v>2</v>
          </cell>
          <cell r="IO4" t="str">
            <v>3</v>
          </cell>
          <cell r="IP4" t="str">
            <v>3</v>
          </cell>
          <cell r="IQ4" t="str">
            <v>4</v>
          </cell>
          <cell r="IR4" t="str">
            <v>1</v>
          </cell>
          <cell r="IS4" t="str">
            <v>2</v>
          </cell>
          <cell r="IT4" t="str">
            <v>3</v>
          </cell>
          <cell r="IU4" t="str">
            <v>3</v>
          </cell>
          <cell r="IV4" t="str">
            <v>4</v>
          </cell>
          <cell r="IW4" t="str">
            <v>1</v>
          </cell>
          <cell r="IX4" t="str">
            <v>2</v>
          </cell>
          <cell r="IY4" t="str">
            <v>3</v>
          </cell>
          <cell r="IZ4" t="str">
            <v>3</v>
          </cell>
          <cell r="JA4" t="str">
            <v>4</v>
          </cell>
          <cell r="JB4" t="str">
            <v>1</v>
          </cell>
          <cell r="JC4" t="str">
            <v>2</v>
          </cell>
          <cell r="JD4" t="str">
            <v>3</v>
          </cell>
          <cell r="JE4" t="str">
            <v>3</v>
          </cell>
          <cell r="JF4" t="str">
            <v>4</v>
          </cell>
          <cell r="JG4" t="str">
            <v>1</v>
          </cell>
          <cell r="JH4" t="str">
            <v>2</v>
          </cell>
          <cell r="JI4" t="str">
            <v>3</v>
          </cell>
          <cell r="JJ4" t="str">
            <v>3</v>
          </cell>
          <cell r="JK4" t="str">
            <v>4</v>
          </cell>
          <cell r="JL4" t="str">
            <v>1</v>
          </cell>
          <cell r="JM4" t="str">
            <v>2</v>
          </cell>
          <cell r="JN4" t="str">
            <v>3</v>
          </cell>
          <cell r="JO4" t="str">
            <v>3</v>
          </cell>
          <cell r="JP4" t="str">
            <v>4</v>
          </cell>
          <cell r="JQ4" t="str">
            <v>1</v>
          </cell>
          <cell r="JR4" t="str">
            <v>2</v>
          </cell>
          <cell r="JS4" t="str">
            <v>3</v>
          </cell>
          <cell r="JT4" t="str">
            <v>3</v>
          </cell>
          <cell r="JU4" t="str">
            <v>4</v>
          </cell>
          <cell r="JV4" t="str">
            <v>1</v>
          </cell>
          <cell r="JW4" t="str">
            <v>2</v>
          </cell>
          <cell r="JX4" t="str">
            <v>3</v>
          </cell>
          <cell r="JY4" t="str">
            <v>3</v>
          </cell>
          <cell r="JZ4" t="str">
            <v>4</v>
          </cell>
          <cell r="KA4" t="str">
            <v>1</v>
          </cell>
          <cell r="KB4" t="str">
            <v>2</v>
          </cell>
          <cell r="KC4" t="str">
            <v>3</v>
          </cell>
          <cell r="KD4" t="str">
            <v>3</v>
          </cell>
          <cell r="KE4" t="str">
            <v>4</v>
          </cell>
          <cell r="KF4" t="str">
            <v>1</v>
          </cell>
          <cell r="KG4" t="str">
            <v>2</v>
          </cell>
          <cell r="KH4" t="str">
            <v>3</v>
          </cell>
          <cell r="KI4" t="str">
            <v>3</v>
          </cell>
          <cell r="KJ4" t="str">
            <v>4</v>
          </cell>
          <cell r="KK4" t="str">
            <v>1</v>
          </cell>
          <cell r="KL4" t="str">
            <v>2</v>
          </cell>
          <cell r="KM4" t="str">
            <v>3</v>
          </cell>
          <cell r="KN4" t="str">
            <v>3</v>
          </cell>
          <cell r="KO4" t="str">
            <v>4</v>
          </cell>
          <cell r="KP4" t="str">
            <v>1</v>
          </cell>
          <cell r="KQ4" t="str">
            <v>2</v>
          </cell>
          <cell r="KR4" t="str">
            <v>3</v>
          </cell>
          <cell r="KS4" t="str">
            <v>3</v>
          </cell>
          <cell r="KT4" t="str">
            <v>4</v>
          </cell>
          <cell r="KU4" t="str">
            <v>1</v>
          </cell>
          <cell r="KV4" t="str">
            <v>2</v>
          </cell>
          <cell r="KW4" t="str">
            <v>3</v>
          </cell>
          <cell r="KX4" t="str">
            <v>3</v>
          </cell>
          <cell r="KY4" t="str">
            <v>4</v>
          </cell>
          <cell r="KZ4" t="str">
            <v>1</v>
          </cell>
          <cell r="LA4" t="str">
            <v>2</v>
          </cell>
          <cell r="LB4" t="str">
            <v>3</v>
          </cell>
          <cell r="LC4" t="str">
            <v>3</v>
          </cell>
          <cell r="LD4" t="str">
            <v>4</v>
          </cell>
          <cell r="LE4" t="str">
            <v>1</v>
          </cell>
          <cell r="LF4" t="str">
            <v>2</v>
          </cell>
          <cell r="LG4" t="str">
            <v>3</v>
          </cell>
          <cell r="LH4" t="str">
            <v>3</v>
          </cell>
          <cell r="LI4" t="str">
            <v>4</v>
          </cell>
          <cell r="LJ4" t="str">
            <v>z91</v>
          </cell>
          <cell r="LK4" t="str">
            <v>z92</v>
          </cell>
          <cell r="LL4" t="str">
            <v>z93</v>
          </cell>
          <cell r="LM4" t="str">
            <v>z93</v>
          </cell>
          <cell r="LN4" t="str">
            <v>z94</v>
          </cell>
        </row>
        <row r="5">
          <cell r="G5" t="str">
            <v>東西スターズ</v>
          </cell>
          <cell r="L5" t="str">
            <v>南北ファイターズ</v>
          </cell>
          <cell r="LJ5" t="str">
            <v>終わりダスターズ</v>
          </cell>
        </row>
        <row r="6">
          <cell r="G6" t="str">
            <v>00</v>
          </cell>
          <cell r="H6" t="str">
            <v>123</v>
          </cell>
          <cell r="I6" t="str">
            <v>青木　春男</v>
          </cell>
          <cell r="L6">
            <v>4</v>
          </cell>
          <cell r="M6" t="str">
            <v>000</v>
          </cell>
          <cell r="N6" t="str">
            <v>中野　厚志</v>
          </cell>
          <cell r="P6">
            <v>1</v>
          </cell>
          <cell r="LJ6">
            <v>4</v>
          </cell>
          <cell r="LK6" t="str">
            <v>000</v>
          </cell>
          <cell r="LL6" t="str">
            <v>手塚　平五郎</v>
          </cell>
          <cell r="LN6">
            <v>1</v>
          </cell>
        </row>
        <row r="7">
          <cell r="G7" t="str">
            <v>0</v>
          </cell>
          <cell r="H7" t="str">
            <v>234</v>
          </cell>
          <cell r="I7" t="str">
            <v>井上　仁史</v>
          </cell>
          <cell r="L7">
            <v>5</v>
          </cell>
          <cell r="M7" t="str">
            <v>111</v>
          </cell>
          <cell r="N7" t="str">
            <v>西田　一郎</v>
          </cell>
          <cell r="LJ7">
            <v>5</v>
          </cell>
          <cell r="LK7" t="str">
            <v>111</v>
          </cell>
          <cell r="LL7" t="str">
            <v>戸村　保志</v>
          </cell>
        </row>
        <row r="8">
          <cell r="G8" t="str">
            <v>1</v>
          </cell>
          <cell r="H8" t="str">
            <v>345</v>
          </cell>
          <cell r="I8" t="str">
            <v>上田　不二雄</v>
          </cell>
          <cell r="L8">
            <v>6</v>
          </cell>
          <cell r="M8" t="str">
            <v>222</v>
          </cell>
          <cell r="N8" t="str">
            <v>沼田　丑雄</v>
          </cell>
          <cell r="LJ8">
            <v>6</v>
          </cell>
          <cell r="LK8" t="str">
            <v>222</v>
          </cell>
          <cell r="LL8" t="str">
            <v>中野　厚志</v>
          </cell>
        </row>
        <row r="9">
          <cell r="G9" t="str">
            <v>3</v>
          </cell>
          <cell r="H9" t="str">
            <v>456</v>
          </cell>
          <cell r="I9" t="str">
            <v>榎田　平治</v>
          </cell>
          <cell r="L9">
            <v>7</v>
          </cell>
          <cell r="M9" t="str">
            <v>333</v>
          </cell>
          <cell r="N9" t="str">
            <v>根岸　悦郎</v>
          </cell>
          <cell r="LJ9">
            <v>7</v>
          </cell>
          <cell r="LK9" t="str">
            <v>333</v>
          </cell>
          <cell r="LL9" t="str">
            <v>西田　一郎</v>
          </cell>
        </row>
        <row r="10">
          <cell r="G10" t="str">
            <v>4</v>
          </cell>
          <cell r="H10" t="str">
            <v>000</v>
          </cell>
          <cell r="I10" t="str">
            <v>小野原　誉</v>
          </cell>
          <cell r="K10">
            <v>1</v>
          </cell>
          <cell r="L10">
            <v>8</v>
          </cell>
          <cell r="M10" t="str">
            <v>444</v>
          </cell>
          <cell r="N10" t="str">
            <v>沼田　丑雄</v>
          </cell>
          <cell r="P10">
            <v>1</v>
          </cell>
        </row>
        <row r="11">
          <cell r="G11" t="str">
            <v>5</v>
          </cell>
          <cell r="H11" t="str">
            <v>001</v>
          </cell>
          <cell r="I11" t="str">
            <v>角村　波平</v>
          </cell>
          <cell r="L11">
            <v>9</v>
          </cell>
          <cell r="M11" t="str">
            <v>555</v>
          </cell>
          <cell r="N11" t="str">
            <v>根岸　悦郎</v>
          </cell>
        </row>
        <row r="12">
          <cell r="G12" t="str">
            <v>6</v>
          </cell>
          <cell r="H12" t="str">
            <v>012</v>
          </cell>
          <cell r="I12" t="str">
            <v>木之下　忍</v>
          </cell>
          <cell r="L12">
            <v>10</v>
          </cell>
          <cell r="M12" t="str">
            <v>666</v>
          </cell>
          <cell r="N12" t="str">
            <v>野原　旺次郎</v>
          </cell>
        </row>
        <row r="13">
          <cell r="G13" t="str">
            <v>10</v>
          </cell>
          <cell r="H13" t="str">
            <v>987</v>
          </cell>
          <cell r="I13" t="str">
            <v>久保田　沼生</v>
          </cell>
          <cell r="L13">
            <v>11</v>
          </cell>
          <cell r="M13" t="str">
            <v>777</v>
          </cell>
          <cell r="N13" t="str">
            <v>原田　悟</v>
          </cell>
        </row>
        <row r="14">
          <cell r="G14" t="str">
            <v>12</v>
          </cell>
          <cell r="H14" t="str">
            <v>876</v>
          </cell>
          <cell r="I14" t="str">
            <v>源田　稔次</v>
          </cell>
          <cell r="L14">
            <v>12</v>
          </cell>
          <cell r="M14" t="str">
            <v>888</v>
          </cell>
          <cell r="N14" t="str">
            <v>平野　信二</v>
          </cell>
        </row>
        <row r="15">
          <cell r="G15" t="str">
            <v>13</v>
          </cell>
          <cell r="H15" t="str">
            <v>765</v>
          </cell>
          <cell r="I15" t="str">
            <v>小山田　野里彦</v>
          </cell>
          <cell r="L15">
            <v>13</v>
          </cell>
          <cell r="M15" t="str">
            <v>999</v>
          </cell>
          <cell r="N15" t="str">
            <v>藤井　スネ夫</v>
          </cell>
        </row>
        <row r="16">
          <cell r="G16" t="str">
            <v>23</v>
          </cell>
          <cell r="H16" t="str">
            <v>654</v>
          </cell>
          <cell r="I16" t="str">
            <v>佐藤　寛</v>
          </cell>
          <cell r="L16">
            <v>14</v>
          </cell>
          <cell r="M16" t="str">
            <v>000</v>
          </cell>
          <cell r="N16" t="str">
            <v>別府　誠二</v>
          </cell>
        </row>
        <row r="17">
          <cell r="G17" t="str">
            <v>34</v>
          </cell>
          <cell r="H17" t="str">
            <v>543</v>
          </cell>
          <cell r="I17" t="str">
            <v>嶋　金太</v>
          </cell>
          <cell r="L17">
            <v>15</v>
          </cell>
          <cell r="M17" t="str">
            <v>111</v>
          </cell>
          <cell r="N17" t="str">
            <v>本田　総一郎</v>
          </cell>
        </row>
        <row r="18">
          <cell r="G18" t="str">
            <v>59</v>
          </cell>
          <cell r="H18" t="str">
            <v>432</v>
          </cell>
          <cell r="I18" t="str">
            <v>末広　勲二</v>
          </cell>
          <cell r="L18">
            <v>16</v>
          </cell>
          <cell r="M18" t="str">
            <v>222</v>
          </cell>
          <cell r="N18" t="str">
            <v>前田　太一</v>
          </cell>
        </row>
        <row r="19">
          <cell r="G19" t="str">
            <v>72</v>
          </cell>
          <cell r="H19" t="str">
            <v>321</v>
          </cell>
          <cell r="I19" t="str">
            <v>瀬田　健次郎</v>
          </cell>
          <cell r="L19">
            <v>17</v>
          </cell>
          <cell r="M19" t="str">
            <v>333</v>
          </cell>
          <cell r="N19" t="str">
            <v>水野　主税</v>
          </cell>
        </row>
        <row r="20">
          <cell r="G20" t="str">
            <v>78</v>
          </cell>
          <cell r="H20" t="str">
            <v>111</v>
          </cell>
          <cell r="I20" t="str">
            <v>惣野　権太</v>
          </cell>
        </row>
        <row r="21">
          <cell r="G21" t="str">
            <v>85</v>
          </cell>
          <cell r="H21" t="str">
            <v>222</v>
          </cell>
          <cell r="I21" t="str">
            <v>田中　肇</v>
          </cell>
        </row>
        <row r="22">
          <cell r="G22" t="str">
            <v>91</v>
          </cell>
          <cell r="H22" t="str">
            <v>333</v>
          </cell>
          <cell r="I22" t="str">
            <v>千種　広志</v>
          </cell>
        </row>
        <row r="23">
          <cell r="G23" t="str">
            <v>99</v>
          </cell>
          <cell r="H23" t="str">
            <v>444</v>
          </cell>
          <cell r="I23" t="str">
            <v>辻岡　房雄</v>
          </cell>
        </row>
        <row r="24">
          <cell r="H24" t="str">
            <v>001</v>
          </cell>
          <cell r="I24" t="str">
            <v>山口　馬助</v>
          </cell>
          <cell r="M24" t="str">
            <v>444</v>
          </cell>
          <cell r="N24" t="str">
            <v>広島　修徒</v>
          </cell>
        </row>
        <row r="25">
          <cell r="H25" t="str">
            <v>020</v>
          </cell>
          <cell r="I25" t="str">
            <v>島根　玉子</v>
          </cell>
          <cell r="M25" t="str">
            <v>555</v>
          </cell>
          <cell r="N25" t="str">
            <v>福岡　周太</v>
          </cell>
        </row>
      </sheetData>
      <sheetData sheetId="4">
        <row r="2">
          <cell r="B2" t="str">
            <v>3A1</v>
          </cell>
          <cell r="C2">
            <v>43610</v>
          </cell>
          <cell r="D2">
            <v>0.5625</v>
          </cell>
          <cell r="E2" t="str">
            <v>□□市総合体育館</v>
          </cell>
          <cell r="F2" t="str">
            <v>m1</v>
          </cell>
          <cell r="G2" t="str">
            <v>m2</v>
          </cell>
          <cell r="H2" t="str">
            <v>東京　一郎</v>
          </cell>
          <cell r="I2" t="str">
            <v>大阪　次郎</v>
          </cell>
          <cell r="J2" t="str">
            <v>愛知　三郎</v>
          </cell>
        </row>
        <row r="3">
          <cell r="B3" t="str">
            <v xml:space="preserve"> </v>
          </cell>
          <cell r="C3">
            <v>43610</v>
          </cell>
          <cell r="E3" t="str">
            <v>□□市総合体育館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>
        <row r="2">
          <cell r="B2" t="str">
            <v>□□市総合体育館</v>
          </cell>
        </row>
        <row r="3">
          <cell r="B3" t="str">
            <v>3A1</v>
          </cell>
        </row>
        <row r="4">
          <cell r="B4">
            <v>40577</v>
          </cell>
        </row>
        <row r="5">
          <cell r="B5">
            <v>40577</v>
          </cell>
        </row>
        <row r="6">
          <cell r="B6">
            <v>40577</v>
          </cell>
        </row>
      </sheetData>
      <sheetData sheetId="1"/>
      <sheetData sheetId="2">
        <row r="6">
          <cell r="B6" t="str">
            <v>m11</v>
          </cell>
        </row>
      </sheetData>
      <sheetData sheetId="3">
        <row r="2">
          <cell r="B2" t="str">
            <v>3A1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D24"/>
  <sheetViews>
    <sheetView zoomScaleNormal="100" workbookViewId="0">
      <selection activeCell="B4" sqref="B4:D4"/>
    </sheetView>
  </sheetViews>
  <sheetFormatPr defaultColWidth="9" defaultRowHeight="13.5" x14ac:dyDescent="0.15"/>
  <cols>
    <col min="1" max="1" width="2.625" style="1" customWidth="1"/>
    <col min="2" max="2" width="3.75" style="1" bestFit="1" customWidth="1"/>
    <col min="3" max="3" width="86.25" style="1" customWidth="1"/>
    <col min="4" max="4" width="3.75" style="1" customWidth="1"/>
    <col min="5" max="16384" width="9" style="1"/>
  </cols>
  <sheetData>
    <row r="2" spans="2:4" ht="18.75" x14ac:dyDescent="0.2">
      <c r="B2" s="637" t="s">
        <v>39</v>
      </c>
      <c r="C2" s="638"/>
      <c r="D2" s="639"/>
    </row>
    <row r="3" spans="2:4" ht="30" customHeight="1" x14ac:dyDescent="0.15">
      <c r="B3" s="640" t="s">
        <v>112</v>
      </c>
      <c r="C3" s="641"/>
      <c r="D3" s="642"/>
    </row>
    <row r="4" spans="2:4" ht="18.75" x14ac:dyDescent="0.2">
      <c r="B4" s="643" t="s">
        <v>49</v>
      </c>
      <c r="C4" s="644"/>
      <c r="D4" s="645"/>
    </row>
    <row r="5" spans="2:4" ht="9.9499999999999993" customHeight="1" x14ac:dyDescent="0.15">
      <c r="B5" s="646"/>
      <c r="C5" s="647"/>
      <c r="D5" s="648"/>
    </row>
    <row r="6" spans="2:4" ht="14.25" customHeight="1" x14ac:dyDescent="0.15">
      <c r="B6" s="142">
        <v>1</v>
      </c>
      <c r="C6" s="650" t="s">
        <v>58</v>
      </c>
      <c r="D6" s="650"/>
    </row>
    <row r="7" spans="2:4" x14ac:dyDescent="0.15">
      <c r="B7" s="14"/>
      <c r="C7" s="648" t="s">
        <v>103</v>
      </c>
      <c r="D7" s="648"/>
    </row>
    <row r="8" spans="2:4" ht="9.9499999999999993" customHeight="1" x14ac:dyDescent="0.15">
      <c r="B8" s="14"/>
      <c r="C8" s="652"/>
      <c r="D8" s="652"/>
    </row>
    <row r="9" spans="2:4" ht="14.25" customHeight="1" x14ac:dyDescent="0.15">
      <c r="B9" s="142">
        <v>2</v>
      </c>
      <c r="C9" s="650" t="s">
        <v>51</v>
      </c>
      <c r="D9" s="650"/>
    </row>
    <row r="10" spans="2:4" x14ac:dyDescent="0.15">
      <c r="B10" s="14"/>
      <c r="C10" s="648" t="s">
        <v>50</v>
      </c>
      <c r="D10" s="648"/>
    </row>
    <row r="11" spans="2:4" ht="9.9499999999999993" customHeight="1" x14ac:dyDescent="0.15">
      <c r="B11" s="142"/>
      <c r="C11" s="650"/>
      <c r="D11" s="650"/>
    </row>
    <row r="12" spans="2:4" ht="15" customHeight="1" x14ac:dyDescent="0.15">
      <c r="B12" s="142">
        <v>3</v>
      </c>
      <c r="C12" s="649" t="s">
        <v>52</v>
      </c>
      <c r="D12" s="650"/>
    </row>
    <row r="13" spans="2:4" ht="13.5" customHeight="1" x14ac:dyDescent="0.15">
      <c r="B13" s="14"/>
      <c r="C13" s="653" t="s">
        <v>104</v>
      </c>
      <c r="D13" s="161"/>
    </row>
    <row r="14" spans="2:4" x14ac:dyDescent="0.15">
      <c r="B14" s="14"/>
      <c r="C14" s="654"/>
      <c r="D14" s="161"/>
    </row>
    <row r="15" spans="2:4" x14ac:dyDescent="0.15">
      <c r="B15" s="15"/>
      <c r="C15" s="647" t="s">
        <v>53</v>
      </c>
      <c r="D15" s="648"/>
    </row>
    <row r="16" spans="2:4" x14ac:dyDescent="0.15">
      <c r="B16" s="15"/>
      <c r="C16" s="648" t="s">
        <v>106</v>
      </c>
      <c r="D16" s="648"/>
    </row>
    <row r="17" spans="2:4" x14ac:dyDescent="0.15">
      <c r="B17" s="14"/>
      <c r="C17" s="648" t="s">
        <v>105</v>
      </c>
      <c r="D17" s="648"/>
    </row>
    <row r="18" spans="2:4" x14ac:dyDescent="0.15">
      <c r="B18" s="15"/>
      <c r="C18" s="648" t="s">
        <v>54</v>
      </c>
      <c r="D18" s="648"/>
    </row>
    <row r="19" spans="2:4" ht="15" customHeight="1" x14ac:dyDescent="0.15">
      <c r="B19" s="142"/>
      <c r="C19" s="649" t="s">
        <v>67</v>
      </c>
      <c r="D19" s="650"/>
    </row>
    <row r="20" spans="2:4" ht="9.9499999999999993" customHeight="1" x14ac:dyDescent="0.15">
      <c r="B20" s="15"/>
      <c r="C20" s="648"/>
      <c r="D20" s="648"/>
    </row>
    <row r="21" spans="2:4" x14ac:dyDescent="0.15">
      <c r="B21" s="14"/>
      <c r="C21" s="651" t="s">
        <v>101</v>
      </c>
      <c r="D21" s="651"/>
    </row>
    <row r="22" spans="2:4" x14ac:dyDescent="0.15">
      <c r="B22" s="143"/>
      <c r="C22" s="160" t="s">
        <v>94</v>
      </c>
      <c r="D22" s="161"/>
    </row>
    <row r="23" spans="2:4" x14ac:dyDescent="0.15">
      <c r="B23" s="143"/>
      <c r="C23" s="159">
        <v>43543</v>
      </c>
      <c r="D23" s="161"/>
    </row>
    <row r="24" spans="2:4" ht="9.9499999999999993" customHeight="1" x14ac:dyDescent="0.15">
      <c r="B24" s="16"/>
      <c r="C24" s="163"/>
      <c r="D24" s="162"/>
    </row>
  </sheetData>
  <mergeCells count="19">
    <mergeCell ref="C21:D21"/>
    <mergeCell ref="C6:D6"/>
    <mergeCell ref="C7:D7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C20:D20"/>
    <mergeCell ref="C13:C14"/>
    <mergeCell ref="B2:D2"/>
    <mergeCell ref="B3:D3"/>
    <mergeCell ref="B4:D4"/>
    <mergeCell ref="B5:D5"/>
    <mergeCell ref="C19:D19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R132"/>
  <sheetViews>
    <sheetView showGridLines="0" tabSelected="1" zoomScale="80" zoomScaleNormal="80" workbookViewId="0">
      <selection activeCell="AQ12" sqref="AQ12"/>
    </sheetView>
  </sheetViews>
  <sheetFormatPr defaultColWidth="9" defaultRowHeight="24" customHeight="1" x14ac:dyDescent="0.15"/>
  <cols>
    <col min="1" max="1" width="4.125" style="2" customWidth="1"/>
    <col min="2" max="8" width="2.625" style="2" customWidth="1"/>
    <col min="9" max="24" width="4.125" style="2" customWidth="1"/>
    <col min="25" max="25" width="1.625" style="2" customWidth="1"/>
    <col min="26" max="29" width="4.125" style="2" customWidth="1"/>
    <col min="30" max="30" width="1.625" style="2" customWidth="1"/>
    <col min="31" max="34" width="4.125" style="2" customWidth="1"/>
    <col min="35" max="35" width="1.625" style="2" customWidth="1"/>
    <col min="36" max="39" width="4.125" style="2" customWidth="1"/>
    <col min="40" max="40" width="1.625" style="2" customWidth="1"/>
    <col min="41" max="16384" width="9" style="2"/>
  </cols>
  <sheetData>
    <row r="1" spans="1:44" ht="24" customHeight="1" x14ac:dyDescent="0.15">
      <c r="S1" s="707" t="s">
        <v>110</v>
      </c>
      <c r="T1" s="707"/>
      <c r="U1" s="707"/>
      <c r="V1" s="707"/>
    </row>
    <row r="2" spans="1:44" ht="30.75" x14ac:dyDescent="0.2">
      <c r="A2" s="31"/>
      <c r="D2" s="145"/>
      <c r="E2" s="145"/>
      <c r="F2" s="145"/>
      <c r="G2" s="722" t="s">
        <v>55</v>
      </c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6" t="str">
        <f>LOOKUP($AP$8,$AP$10:$AP$16,$AQ$10:$AQ$16)</f>
        <v>一般財団法人　愛知県バスケットボール協会　U15部会</v>
      </c>
      <c r="AB2" s="726"/>
      <c r="AC2" s="726"/>
      <c r="AD2" s="726"/>
      <c r="AE2" s="726"/>
      <c r="AF2" s="726"/>
      <c r="AG2" s="726"/>
      <c r="AH2" s="726"/>
      <c r="AI2" s="726"/>
      <c r="AJ2" s="726"/>
      <c r="AK2" s="726"/>
      <c r="AL2" s="726"/>
      <c r="AM2" s="726"/>
      <c r="AR2" s="146"/>
    </row>
    <row r="3" spans="1:44" ht="39.950000000000003" customHeight="1" thickBot="1" x14ac:dyDescent="0.2">
      <c r="A3" s="711" t="s">
        <v>20</v>
      </c>
      <c r="B3" s="712"/>
      <c r="C3" s="712"/>
      <c r="D3" s="712"/>
      <c r="E3" s="31"/>
      <c r="F3" s="31"/>
      <c r="G3" s="31"/>
      <c r="H3" s="714" t="str">
        <f>IF(Aチーム名="","",Aチーム名)</f>
        <v/>
      </c>
      <c r="I3" s="714"/>
      <c r="J3" s="714"/>
      <c r="K3" s="714"/>
      <c r="L3" s="714"/>
      <c r="M3" s="714"/>
      <c r="N3" s="714"/>
      <c r="O3" s="714"/>
      <c r="P3" s="714"/>
      <c r="Q3" s="714"/>
      <c r="R3" s="31"/>
      <c r="S3" s="31"/>
      <c r="T3" s="711" t="s">
        <v>21</v>
      </c>
      <c r="U3" s="713"/>
      <c r="V3" s="713"/>
      <c r="W3" s="93"/>
      <c r="X3" s="714" t="str">
        <f>IF(Bチーム名="","",Bチーム名)</f>
        <v/>
      </c>
      <c r="Y3" s="714"/>
      <c r="Z3" s="714"/>
      <c r="AA3" s="714"/>
      <c r="AB3" s="714"/>
      <c r="AC3" s="714"/>
      <c r="AD3" s="714"/>
      <c r="AE3" s="714"/>
      <c r="AF3" s="714"/>
      <c r="AG3" s="714"/>
      <c r="AH3" s="31"/>
      <c r="AI3" s="31"/>
      <c r="AJ3" s="31"/>
      <c r="AK3" s="31"/>
      <c r="AL3" s="31"/>
    </row>
    <row r="4" spans="1:44" ht="30" customHeight="1" thickTop="1" x14ac:dyDescent="0.25">
      <c r="A4" s="709" t="s">
        <v>8</v>
      </c>
      <c r="B4" s="710"/>
      <c r="C4" s="710"/>
      <c r="D4" s="710"/>
      <c r="E4" s="700" t="str">
        <f>IF(大会名="","",大会名)</f>
        <v>2022年度　U14バスケットボール中学校　地区リーグ</v>
      </c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00"/>
      <c r="T4" s="700"/>
      <c r="U4" s="702" t="s">
        <v>80</v>
      </c>
      <c r="V4" s="702"/>
      <c r="W4" s="703" t="str">
        <f>IF(日付="","",日付)</f>
        <v/>
      </c>
      <c r="X4" s="703"/>
      <c r="Y4" s="703"/>
      <c r="Z4" s="703"/>
      <c r="AA4" s="703"/>
      <c r="AB4" s="728" t="s">
        <v>116</v>
      </c>
      <c r="AC4" s="728"/>
      <c r="AD4" s="728"/>
      <c r="AE4" s="728"/>
      <c r="AF4" s="105"/>
      <c r="AG4" s="294"/>
      <c r="AH4" s="294"/>
      <c r="AI4" s="105"/>
      <c r="AJ4" s="105"/>
      <c r="AK4" s="105"/>
      <c r="AL4" s="295"/>
      <c r="AM4" s="183"/>
      <c r="AP4" s="267" t="s">
        <v>108</v>
      </c>
    </row>
    <row r="5" spans="1:44" ht="6" customHeight="1" x14ac:dyDescent="0.25">
      <c r="A5" s="244"/>
      <c r="B5" s="240"/>
      <c r="C5" s="240"/>
      <c r="D5" s="240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  <c r="X5" s="90"/>
      <c r="Y5" s="90"/>
      <c r="Z5" s="243"/>
      <c r="AA5" s="243"/>
      <c r="AB5" s="243"/>
      <c r="AC5" s="243"/>
      <c r="AD5" s="243"/>
      <c r="AE5" s="243"/>
      <c r="AF5" s="243"/>
      <c r="AG5" s="243"/>
      <c r="AH5" s="243"/>
      <c r="AI5" s="234"/>
      <c r="AJ5" s="234"/>
      <c r="AK5" s="234"/>
      <c r="AL5" s="234"/>
      <c r="AM5" s="235"/>
      <c r="AQ5" s="17"/>
    </row>
    <row r="6" spans="1:44" s="30" customFormat="1" ht="30" customHeight="1" x14ac:dyDescent="0.2">
      <c r="A6" s="720" t="s">
        <v>19</v>
      </c>
      <c r="B6" s="721"/>
      <c r="C6" s="721"/>
      <c r="D6" s="721"/>
      <c r="E6" s="706" t="str">
        <f>IF(Game.No="","",Game.No)</f>
        <v/>
      </c>
      <c r="F6" s="706"/>
      <c r="G6" s="706"/>
      <c r="H6" s="706"/>
      <c r="I6" s="706"/>
      <c r="J6" s="701" t="s">
        <v>79</v>
      </c>
      <c r="K6" s="701"/>
      <c r="L6" s="736" t="str">
        <f>IF(場所="","",場所)</f>
        <v/>
      </c>
      <c r="M6" s="736"/>
      <c r="N6" s="736"/>
      <c r="O6" s="736"/>
      <c r="P6" s="736"/>
      <c r="Q6" s="736"/>
      <c r="R6" s="736"/>
      <c r="S6" s="736"/>
      <c r="T6" s="736"/>
      <c r="U6" s="704" t="s">
        <v>82</v>
      </c>
      <c r="V6" s="704"/>
      <c r="W6" s="705" t="str">
        <f>IF(時間="","",時間)</f>
        <v/>
      </c>
      <c r="X6" s="705"/>
      <c r="Y6" s="705"/>
      <c r="Z6" s="735" t="s">
        <v>117</v>
      </c>
      <c r="AA6" s="735"/>
      <c r="AB6" s="735"/>
      <c r="AC6" s="291"/>
      <c r="AD6" s="292"/>
      <c r="AE6" s="292"/>
      <c r="AF6" s="292"/>
      <c r="AG6" s="735" t="s">
        <v>118</v>
      </c>
      <c r="AH6" s="735"/>
      <c r="AI6" s="735"/>
      <c r="AJ6" s="735"/>
      <c r="AK6" s="292"/>
      <c r="AL6" s="292"/>
      <c r="AM6" s="293"/>
      <c r="AN6" s="32" t="s">
        <v>109</v>
      </c>
    </row>
    <row r="7" spans="1:44" s="30" customFormat="1" ht="6" customHeight="1" thickBot="1" x14ac:dyDescent="0.2">
      <c r="A7" s="237"/>
      <c r="B7" s="238"/>
      <c r="C7" s="238"/>
      <c r="D7" s="2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22"/>
      <c r="S7" s="181"/>
      <c r="T7" s="181"/>
      <c r="U7" s="220"/>
      <c r="V7" s="221"/>
      <c r="W7" s="221"/>
      <c r="X7" s="222"/>
      <c r="Y7" s="222"/>
      <c r="Z7" s="223"/>
      <c r="AA7" s="224"/>
      <c r="AB7" s="225"/>
      <c r="AC7" s="226"/>
      <c r="AD7" s="227"/>
      <c r="AE7" s="228"/>
      <c r="AF7" s="225"/>
      <c r="AG7" s="226"/>
      <c r="AH7" s="229"/>
      <c r="AI7" s="230"/>
      <c r="AJ7" s="230"/>
      <c r="AK7" s="231"/>
      <c r="AL7" s="231"/>
      <c r="AM7" s="232"/>
      <c r="AQ7" s="233"/>
    </row>
    <row r="8" spans="1:44" ht="24" customHeight="1" thickTop="1" thickBot="1" x14ac:dyDescent="0.3">
      <c r="A8" s="165"/>
      <c r="P8" s="173"/>
      <c r="Q8" s="173"/>
      <c r="R8" s="173"/>
      <c r="S8" s="173"/>
      <c r="U8" s="732" t="s">
        <v>28</v>
      </c>
      <c r="V8" s="733"/>
      <c r="W8" s="733"/>
      <c r="X8" s="733"/>
      <c r="Y8" s="733"/>
      <c r="Z8" s="733"/>
      <c r="AA8" s="733"/>
      <c r="AB8" s="733"/>
      <c r="AC8" s="733"/>
      <c r="AD8" s="733"/>
      <c r="AE8" s="733"/>
      <c r="AF8" s="733"/>
      <c r="AG8" s="733"/>
      <c r="AH8" s="733"/>
      <c r="AI8" s="733"/>
      <c r="AJ8" s="733"/>
      <c r="AK8" s="733"/>
      <c r="AL8" s="733"/>
      <c r="AM8" s="734"/>
      <c r="AP8" s="543">
        <v>2</v>
      </c>
      <c r="AQ8" s="505" t="s">
        <v>226</v>
      </c>
    </row>
    <row r="9" spans="1:44" ht="24" customHeight="1" thickTop="1" thickBot="1" x14ac:dyDescent="0.2">
      <c r="A9" s="165"/>
      <c r="U9" s="715" t="s">
        <v>10</v>
      </c>
      <c r="V9" s="716"/>
      <c r="W9" s="729" t="s">
        <v>11</v>
      </c>
      <c r="X9" s="731"/>
      <c r="Y9" s="94"/>
      <c r="Z9" s="729" t="s">
        <v>10</v>
      </c>
      <c r="AA9" s="716"/>
      <c r="AB9" s="729" t="s">
        <v>11</v>
      </c>
      <c r="AC9" s="731"/>
      <c r="AD9" s="94"/>
      <c r="AE9" s="729" t="s">
        <v>10</v>
      </c>
      <c r="AF9" s="716"/>
      <c r="AG9" s="729" t="s">
        <v>11</v>
      </c>
      <c r="AH9" s="731"/>
      <c r="AI9" s="94"/>
      <c r="AJ9" s="729" t="s">
        <v>10</v>
      </c>
      <c r="AK9" s="716"/>
      <c r="AL9" s="729" t="s">
        <v>11</v>
      </c>
      <c r="AM9" s="730"/>
      <c r="AP9" s="2" t="s">
        <v>1</v>
      </c>
      <c r="AQ9" s="2" t="s">
        <v>218</v>
      </c>
    </row>
    <row r="10" spans="1:44" ht="22.5" customHeight="1" thickTop="1" x14ac:dyDescent="0.15">
      <c r="A10" s="165"/>
      <c r="U10" s="95"/>
      <c r="V10" s="18">
        <v>1</v>
      </c>
      <c r="W10" s="410">
        <v>1</v>
      </c>
      <c r="X10" s="26"/>
      <c r="Y10" s="28"/>
      <c r="Z10" s="27"/>
      <c r="AA10" s="18">
        <v>41</v>
      </c>
      <c r="AB10" s="410">
        <v>41</v>
      </c>
      <c r="AC10" s="19"/>
      <c r="AD10" s="20"/>
      <c r="AE10" s="25"/>
      <c r="AF10" s="34">
        <v>81</v>
      </c>
      <c r="AG10" s="413">
        <v>81</v>
      </c>
      <c r="AH10" s="19"/>
      <c r="AI10" s="20"/>
      <c r="AJ10" s="25"/>
      <c r="AK10" s="34">
        <v>121</v>
      </c>
      <c r="AL10" s="413">
        <v>121</v>
      </c>
      <c r="AM10" s="96"/>
      <c r="AP10" s="90">
        <v>1</v>
      </c>
      <c r="AQ10" s="2" t="s">
        <v>119</v>
      </c>
    </row>
    <row r="11" spans="1:44" ht="22.5" customHeight="1" x14ac:dyDescent="0.15">
      <c r="A11" s="165"/>
      <c r="U11" s="97"/>
      <c r="V11" s="22">
        <v>2</v>
      </c>
      <c r="W11" s="411">
        <v>2</v>
      </c>
      <c r="X11" s="23"/>
      <c r="Y11" s="20"/>
      <c r="Z11" s="92"/>
      <c r="AA11" s="22">
        <v>42</v>
      </c>
      <c r="AB11" s="411">
        <v>42</v>
      </c>
      <c r="AC11" s="23"/>
      <c r="AD11" s="20"/>
      <c r="AE11" s="92"/>
      <c r="AF11" s="36">
        <v>82</v>
      </c>
      <c r="AG11" s="414">
        <v>82</v>
      </c>
      <c r="AH11" s="23"/>
      <c r="AI11" s="20"/>
      <c r="AJ11" s="92"/>
      <c r="AK11" s="36">
        <v>122</v>
      </c>
      <c r="AL11" s="414">
        <v>122</v>
      </c>
      <c r="AM11" s="98"/>
      <c r="AP11" s="90">
        <v>2</v>
      </c>
      <c r="AQ11" s="2" t="s">
        <v>267</v>
      </c>
    </row>
    <row r="12" spans="1:44" ht="22.5" customHeight="1" x14ac:dyDescent="0.15">
      <c r="A12" s="165"/>
      <c r="U12" s="97"/>
      <c r="V12" s="22">
        <v>3</v>
      </c>
      <c r="W12" s="411">
        <v>3</v>
      </c>
      <c r="X12" s="23"/>
      <c r="Y12" s="20"/>
      <c r="Z12" s="92"/>
      <c r="AA12" s="22">
        <v>43</v>
      </c>
      <c r="AB12" s="411">
        <v>43</v>
      </c>
      <c r="AC12" s="23"/>
      <c r="AD12" s="20"/>
      <c r="AE12" s="92"/>
      <c r="AF12" s="36">
        <v>83</v>
      </c>
      <c r="AG12" s="414">
        <v>83</v>
      </c>
      <c r="AH12" s="23"/>
      <c r="AI12" s="20"/>
      <c r="AJ12" s="92"/>
      <c r="AK12" s="36">
        <v>123</v>
      </c>
      <c r="AL12" s="414">
        <v>123</v>
      </c>
      <c r="AM12" s="98"/>
      <c r="AP12" s="90">
        <v>3</v>
      </c>
      <c r="AQ12" s="2" t="s">
        <v>216</v>
      </c>
    </row>
    <row r="13" spans="1:44" ht="22.5" customHeight="1" x14ac:dyDescent="0.15">
      <c r="A13" s="165"/>
      <c r="U13" s="97"/>
      <c r="V13" s="22">
        <v>4</v>
      </c>
      <c r="W13" s="411">
        <v>4</v>
      </c>
      <c r="X13" s="23"/>
      <c r="Y13" s="20"/>
      <c r="Z13" s="92"/>
      <c r="AA13" s="22">
        <v>44</v>
      </c>
      <c r="AB13" s="411">
        <v>44</v>
      </c>
      <c r="AC13" s="23"/>
      <c r="AD13" s="20"/>
      <c r="AE13" s="92"/>
      <c r="AF13" s="36">
        <v>84</v>
      </c>
      <c r="AG13" s="414">
        <v>84</v>
      </c>
      <c r="AH13" s="23"/>
      <c r="AI13" s="20"/>
      <c r="AJ13" s="92"/>
      <c r="AK13" s="36">
        <v>124</v>
      </c>
      <c r="AL13" s="414">
        <v>124</v>
      </c>
      <c r="AM13" s="98"/>
      <c r="AP13" s="90">
        <v>4</v>
      </c>
      <c r="AQ13" s="2" t="s">
        <v>217</v>
      </c>
    </row>
    <row r="14" spans="1:44" ht="22.5" customHeight="1" x14ac:dyDescent="0.15">
      <c r="A14" s="165"/>
      <c r="U14" s="97"/>
      <c r="V14" s="22">
        <v>5</v>
      </c>
      <c r="W14" s="411">
        <v>5</v>
      </c>
      <c r="X14" s="23"/>
      <c r="Y14" s="20"/>
      <c r="Z14" s="92"/>
      <c r="AA14" s="22">
        <v>45</v>
      </c>
      <c r="AB14" s="411">
        <v>45</v>
      </c>
      <c r="AC14" s="23"/>
      <c r="AD14" s="20"/>
      <c r="AE14" s="92"/>
      <c r="AF14" s="36">
        <v>85</v>
      </c>
      <c r="AG14" s="414">
        <v>85</v>
      </c>
      <c r="AH14" s="23"/>
      <c r="AI14" s="20"/>
      <c r="AJ14" s="92"/>
      <c r="AK14" s="36">
        <v>125</v>
      </c>
      <c r="AL14" s="414">
        <v>125</v>
      </c>
      <c r="AM14" s="98"/>
      <c r="AP14" s="90">
        <v>5</v>
      </c>
      <c r="AQ14" s="514"/>
    </row>
    <row r="15" spans="1:44" ht="22.5" customHeight="1" x14ac:dyDescent="0.15">
      <c r="A15" s="165"/>
      <c r="U15" s="97"/>
      <c r="V15" s="22">
        <v>6</v>
      </c>
      <c r="W15" s="411">
        <v>6</v>
      </c>
      <c r="X15" s="23"/>
      <c r="Y15" s="20"/>
      <c r="Z15" s="92"/>
      <c r="AA15" s="22">
        <v>46</v>
      </c>
      <c r="AB15" s="411">
        <v>46</v>
      </c>
      <c r="AC15" s="23"/>
      <c r="AD15" s="20"/>
      <c r="AE15" s="92"/>
      <c r="AF15" s="36">
        <v>86</v>
      </c>
      <c r="AG15" s="414">
        <v>86</v>
      </c>
      <c r="AH15" s="23"/>
      <c r="AI15" s="20"/>
      <c r="AJ15" s="92"/>
      <c r="AK15" s="36">
        <v>126</v>
      </c>
      <c r="AL15" s="414">
        <v>126</v>
      </c>
      <c r="AM15" s="98"/>
      <c r="AP15" s="90">
        <v>6</v>
      </c>
      <c r="AQ15" s="514"/>
    </row>
    <row r="16" spans="1:44" ht="22.5" customHeight="1" x14ac:dyDescent="0.15">
      <c r="A16" s="165"/>
      <c r="U16" s="97"/>
      <c r="V16" s="22">
        <v>7</v>
      </c>
      <c r="W16" s="411">
        <v>7</v>
      </c>
      <c r="X16" s="23"/>
      <c r="Y16" s="20"/>
      <c r="Z16" s="92"/>
      <c r="AA16" s="22">
        <v>47</v>
      </c>
      <c r="AB16" s="411">
        <v>47</v>
      </c>
      <c r="AC16" s="23"/>
      <c r="AD16" s="20"/>
      <c r="AE16" s="92"/>
      <c r="AF16" s="36">
        <v>87</v>
      </c>
      <c r="AG16" s="414">
        <v>87</v>
      </c>
      <c r="AH16" s="23"/>
      <c r="AI16" s="20"/>
      <c r="AJ16" s="92"/>
      <c r="AK16" s="36">
        <v>127</v>
      </c>
      <c r="AL16" s="414">
        <v>127</v>
      </c>
      <c r="AM16" s="98"/>
      <c r="AP16" s="90">
        <v>7</v>
      </c>
      <c r="AQ16" s="514"/>
    </row>
    <row r="17" spans="1:43" ht="22.5" customHeight="1" x14ac:dyDescent="0.15">
      <c r="A17" s="165"/>
      <c r="U17" s="97"/>
      <c r="V17" s="22">
        <v>8</v>
      </c>
      <c r="W17" s="411">
        <v>8</v>
      </c>
      <c r="X17" s="23"/>
      <c r="Y17" s="20"/>
      <c r="Z17" s="92"/>
      <c r="AA17" s="22">
        <v>48</v>
      </c>
      <c r="AB17" s="411">
        <v>48</v>
      </c>
      <c r="AC17" s="23"/>
      <c r="AD17" s="20"/>
      <c r="AE17" s="92"/>
      <c r="AF17" s="36">
        <v>88</v>
      </c>
      <c r="AG17" s="414">
        <v>88</v>
      </c>
      <c r="AH17" s="23"/>
      <c r="AI17" s="20"/>
      <c r="AJ17" s="92"/>
      <c r="AK17" s="36">
        <v>128</v>
      </c>
      <c r="AL17" s="414">
        <v>128</v>
      </c>
      <c r="AM17" s="98"/>
      <c r="AQ17" s="2" t="s">
        <v>233</v>
      </c>
    </row>
    <row r="18" spans="1:43" ht="22.5" customHeight="1" x14ac:dyDescent="0.15">
      <c r="A18" s="165"/>
      <c r="U18" s="97"/>
      <c r="V18" s="22">
        <v>9</v>
      </c>
      <c r="W18" s="411">
        <v>9</v>
      </c>
      <c r="X18" s="23"/>
      <c r="Y18" s="20"/>
      <c r="Z18" s="92"/>
      <c r="AA18" s="22">
        <v>49</v>
      </c>
      <c r="AB18" s="411">
        <v>49</v>
      </c>
      <c r="AC18" s="23"/>
      <c r="AD18" s="20"/>
      <c r="AE18" s="92"/>
      <c r="AF18" s="36">
        <v>89</v>
      </c>
      <c r="AG18" s="414">
        <v>89</v>
      </c>
      <c r="AH18" s="23"/>
      <c r="AI18" s="20"/>
      <c r="AJ18" s="92"/>
      <c r="AK18" s="36">
        <v>129</v>
      </c>
      <c r="AL18" s="414">
        <v>129</v>
      </c>
      <c r="AM18" s="98"/>
    </row>
    <row r="19" spans="1:43" ht="22.5" customHeight="1" x14ac:dyDescent="0.15">
      <c r="A19" s="165"/>
      <c r="U19" s="97"/>
      <c r="V19" s="22">
        <v>10</v>
      </c>
      <c r="W19" s="411">
        <v>10</v>
      </c>
      <c r="X19" s="23"/>
      <c r="Y19" s="20"/>
      <c r="Z19" s="92"/>
      <c r="AA19" s="22">
        <v>50</v>
      </c>
      <c r="AB19" s="411">
        <v>50</v>
      </c>
      <c r="AC19" s="23"/>
      <c r="AD19" s="20"/>
      <c r="AE19" s="92"/>
      <c r="AF19" s="36">
        <v>90</v>
      </c>
      <c r="AG19" s="414">
        <v>90</v>
      </c>
      <c r="AH19" s="23"/>
      <c r="AI19" s="20"/>
      <c r="AJ19" s="92"/>
      <c r="AK19" s="36">
        <v>130</v>
      </c>
      <c r="AL19" s="414">
        <v>130</v>
      </c>
      <c r="AM19" s="98"/>
    </row>
    <row r="20" spans="1:43" ht="22.5" customHeight="1" x14ac:dyDescent="0.15">
      <c r="A20" s="165"/>
      <c r="U20" s="97"/>
      <c r="V20" s="22">
        <v>11</v>
      </c>
      <c r="W20" s="411">
        <v>11</v>
      </c>
      <c r="X20" s="23"/>
      <c r="Y20" s="20"/>
      <c r="Z20" s="92"/>
      <c r="AA20" s="22">
        <v>51</v>
      </c>
      <c r="AB20" s="411">
        <v>51</v>
      </c>
      <c r="AC20" s="23"/>
      <c r="AD20" s="20"/>
      <c r="AE20" s="92"/>
      <c r="AF20" s="36">
        <v>91</v>
      </c>
      <c r="AG20" s="414">
        <v>91</v>
      </c>
      <c r="AH20" s="23"/>
      <c r="AI20" s="20"/>
      <c r="AJ20" s="92"/>
      <c r="AK20" s="36">
        <v>131</v>
      </c>
      <c r="AL20" s="414">
        <v>131</v>
      </c>
      <c r="AM20" s="98"/>
      <c r="AO20" s="3" t="s">
        <v>107</v>
      </c>
    </row>
    <row r="21" spans="1:43" ht="22.5" customHeight="1" x14ac:dyDescent="0.15">
      <c r="A21" s="165"/>
      <c r="U21" s="97"/>
      <c r="V21" s="22">
        <v>12</v>
      </c>
      <c r="W21" s="411">
        <v>12</v>
      </c>
      <c r="X21" s="23"/>
      <c r="Y21" s="20"/>
      <c r="Z21" s="92"/>
      <c r="AA21" s="22">
        <v>52</v>
      </c>
      <c r="AB21" s="411">
        <v>52</v>
      </c>
      <c r="AC21" s="23"/>
      <c r="AD21" s="20"/>
      <c r="AE21" s="92"/>
      <c r="AF21" s="36">
        <v>92</v>
      </c>
      <c r="AG21" s="414">
        <v>92</v>
      </c>
      <c r="AH21" s="23"/>
      <c r="AI21" s="20"/>
      <c r="AJ21" s="92"/>
      <c r="AK21" s="36">
        <v>132</v>
      </c>
      <c r="AL21" s="414">
        <v>132</v>
      </c>
      <c r="AM21" s="98"/>
    </row>
    <row r="22" spans="1:43" ht="22.5" customHeight="1" x14ac:dyDescent="0.15">
      <c r="A22" s="165"/>
      <c r="U22" s="97"/>
      <c r="V22" s="22">
        <v>13</v>
      </c>
      <c r="W22" s="411">
        <v>13</v>
      </c>
      <c r="X22" s="23"/>
      <c r="Y22" s="20"/>
      <c r="Z22" s="92"/>
      <c r="AA22" s="22">
        <v>53</v>
      </c>
      <c r="AB22" s="411">
        <v>53</v>
      </c>
      <c r="AC22" s="23"/>
      <c r="AD22" s="20"/>
      <c r="AE22" s="92"/>
      <c r="AF22" s="36">
        <v>93</v>
      </c>
      <c r="AG22" s="414">
        <v>93</v>
      </c>
      <c r="AH22" s="23"/>
      <c r="AI22" s="20"/>
      <c r="AJ22" s="92"/>
      <c r="AK22" s="36">
        <v>133</v>
      </c>
      <c r="AL22" s="414">
        <v>133</v>
      </c>
      <c r="AM22" s="98"/>
    </row>
    <row r="23" spans="1:43" ht="22.5" customHeight="1" x14ac:dyDescent="0.15">
      <c r="A23" s="165"/>
      <c r="U23" s="97"/>
      <c r="V23" s="22">
        <v>14</v>
      </c>
      <c r="W23" s="411">
        <v>14</v>
      </c>
      <c r="X23" s="23"/>
      <c r="Y23" s="20"/>
      <c r="Z23" s="92"/>
      <c r="AA23" s="22">
        <v>54</v>
      </c>
      <c r="AB23" s="411">
        <v>54</v>
      </c>
      <c r="AC23" s="23"/>
      <c r="AD23" s="20"/>
      <c r="AE23" s="92"/>
      <c r="AF23" s="36">
        <v>94</v>
      </c>
      <c r="AG23" s="414">
        <v>94</v>
      </c>
      <c r="AH23" s="23"/>
      <c r="AI23" s="20"/>
      <c r="AJ23" s="92"/>
      <c r="AK23" s="36">
        <v>134</v>
      </c>
      <c r="AL23" s="414">
        <v>134</v>
      </c>
      <c r="AM23" s="98"/>
    </row>
    <row r="24" spans="1:43" ht="22.5" customHeight="1" x14ac:dyDescent="0.15">
      <c r="A24" s="165"/>
      <c r="U24" s="97"/>
      <c r="V24" s="22">
        <v>15</v>
      </c>
      <c r="W24" s="411">
        <v>15</v>
      </c>
      <c r="X24" s="23"/>
      <c r="Y24" s="20"/>
      <c r="Z24" s="92"/>
      <c r="AA24" s="22">
        <v>55</v>
      </c>
      <c r="AB24" s="411">
        <v>55</v>
      </c>
      <c r="AC24" s="23"/>
      <c r="AD24" s="20"/>
      <c r="AE24" s="92"/>
      <c r="AF24" s="36">
        <v>95</v>
      </c>
      <c r="AG24" s="414">
        <v>95</v>
      </c>
      <c r="AH24" s="23"/>
      <c r="AI24" s="20"/>
      <c r="AJ24" s="92"/>
      <c r="AK24" s="36">
        <v>135</v>
      </c>
      <c r="AL24" s="414">
        <v>135</v>
      </c>
      <c r="AM24" s="98"/>
    </row>
    <row r="25" spans="1:43" ht="22.5" customHeight="1" x14ac:dyDescent="0.15">
      <c r="A25" s="165"/>
      <c r="U25" s="97"/>
      <c r="V25" s="22">
        <v>16</v>
      </c>
      <c r="W25" s="411">
        <v>16</v>
      </c>
      <c r="X25" s="23"/>
      <c r="Y25" s="20"/>
      <c r="Z25" s="92"/>
      <c r="AA25" s="22">
        <v>56</v>
      </c>
      <c r="AB25" s="411">
        <v>56</v>
      </c>
      <c r="AC25" s="23"/>
      <c r="AD25" s="20"/>
      <c r="AE25" s="92"/>
      <c r="AF25" s="36">
        <v>96</v>
      </c>
      <c r="AG25" s="414">
        <v>96</v>
      </c>
      <c r="AH25" s="23"/>
      <c r="AI25" s="20"/>
      <c r="AJ25" s="92"/>
      <c r="AK25" s="36">
        <v>136</v>
      </c>
      <c r="AL25" s="414">
        <v>136</v>
      </c>
      <c r="AM25" s="98"/>
    </row>
    <row r="26" spans="1:43" ht="22.5" customHeight="1" x14ac:dyDescent="0.15">
      <c r="A26" s="165"/>
      <c r="U26" s="97"/>
      <c r="V26" s="22">
        <v>17</v>
      </c>
      <c r="W26" s="411">
        <v>17</v>
      </c>
      <c r="X26" s="23"/>
      <c r="Y26" s="20"/>
      <c r="Z26" s="92"/>
      <c r="AA26" s="22">
        <v>57</v>
      </c>
      <c r="AB26" s="411">
        <v>57</v>
      </c>
      <c r="AC26" s="23"/>
      <c r="AD26" s="20"/>
      <c r="AE26" s="92"/>
      <c r="AF26" s="36">
        <v>97</v>
      </c>
      <c r="AG26" s="414">
        <v>97</v>
      </c>
      <c r="AH26" s="23"/>
      <c r="AI26" s="20"/>
      <c r="AJ26" s="92"/>
      <c r="AK26" s="36">
        <v>137</v>
      </c>
      <c r="AL26" s="414">
        <v>137</v>
      </c>
      <c r="AM26" s="98"/>
    </row>
    <row r="27" spans="1:43" ht="22.5" customHeight="1" x14ac:dyDescent="0.15">
      <c r="A27" s="165"/>
      <c r="U27" s="97"/>
      <c r="V27" s="22">
        <v>18</v>
      </c>
      <c r="W27" s="411">
        <v>18</v>
      </c>
      <c r="X27" s="23"/>
      <c r="Y27" s="20"/>
      <c r="Z27" s="92"/>
      <c r="AA27" s="22">
        <v>58</v>
      </c>
      <c r="AB27" s="411">
        <v>58</v>
      </c>
      <c r="AC27" s="23"/>
      <c r="AD27" s="20"/>
      <c r="AE27" s="92"/>
      <c r="AF27" s="36">
        <v>98</v>
      </c>
      <c r="AG27" s="414">
        <v>98</v>
      </c>
      <c r="AH27" s="23"/>
      <c r="AI27" s="20"/>
      <c r="AJ27" s="92"/>
      <c r="AK27" s="36">
        <v>138</v>
      </c>
      <c r="AL27" s="414">
        <v>138</v>
      </c>
      <c r="AM27" s="98"/>
    </row>
    <row r="28" spans="1:43" ht="22.5" customHeight="1" x14ac:dyDescent="0.15">
      <c r="A28" s="165"/>
      <c r="U28" s="97"/>
      <c r="V28" s="22">
        <v>19</v>
      </c>
      <c r="W28" s="411">
        <v>19</v>
      </c>
      <c r="X28" s="23"/>
      <c r="Y28" s="20"/>
      <c r="Z28" s="92"/>
      <c r="AA28" s="22">
        <v>59</v>
      </c>
      <c r="AB28" s="411">
        <v>59</v>
      </c>
      <c r="AC28" s="23"/>
      <c r="AD28" s="20"/>
      <c r="AE28" s="92"/>
      <c r="AF28" s="36">
        <v>99</v>
      </c>
      <c r="AG28" s="414">
        <v>99</v>
      </c>
      <c r="AH28" s="23"/>
      <c r="AI28" s="20"/>
      <c r="AJ28" s="92"/>
      <c r="AK28" s="36">
        <v>139</v>
      </c>
      <c r="AL28" s="414">
        <v>139</v>
      </c>
      <c r="AM28" s="98"/>
    </row>
    <row r="29" spans="1:43" ht="22.5" customHeight="1" x14ac:dyDescent="0.15">
      <c r="A29" s="165"/>
      <c r="U29" s="97"/>
      <c r="V29" s="22">
        <v>20</v>
      </c>
      <c r="W29" s="411">
        <v>20</v>
      </c>
      <c r="X29" s="23"/>
      <c r="Y29" s="20"/>
      <c r="Z29" s="92"/>
      <c r="AA29" s="22">
        <v>60</v>
      </c>
      <c r="AB29" s="411">
        <v>60</v>
      </c>
      <c r="AC29" s="23"/>
      <c r="AD29" s="20"/>
      <c r="AE29" s="92"/>
      <c r="AF29" s="36">
        <v>100</v>
      </c>
      <c r="AG29" s="414">
        <v>100</v>
      </c>
      <c r="AH29" s="23"/>
      <c r="AI29" s="20"/>
      <c r="AJ29" s="92"/>
      <c r="AK29" s="36">
        <v>140</v>
      </c>
      <c r="AL29" s="414">
        <v>140</v>
      </c>
      <c r="AM29" s="98"/>
    </row>
    <row r="30" spans="1:43" ht="22.5" customHeight="1" x14ac:dyDescent="0.15">
      <c r="A30" s="165"/>
      <c r="U30" s="97"/>
      <c r="V30" s="22">
        <v>21</v>
      </c>
      <c r="W30" s="411">
        <v>21</v>
      </c>
      <c r="X30" s="23"/>
      <c r="Y30" s="20"/>
      <c r="Z30" s="92"/>
      <c r="AA30" s="22">
        <v>61</v>
      </c>
      <c r="AB30" s="411">
        <v>61</v>
      </c>
      <c r="AC30" s="23"/>
      <c r="AD30" s="20"/>
      <c r="AE30" s="92"/>
      <c r="AF30" s="36">
        <v>101</v>
      </c>
      <c r="AG30" s="414">
        <v>101</v>
      </c>
      <c r="AH30" s="23"/>
      <c r="AI30" s="20"/>
      <c r="AJ30" s="92"/>
      <c r="AK30" s="36">
        <v>141</v>
      </c>
      <c r="AL30" s="414">
        <v>141</v>
      </c>
      <c r="AM30" s="98"/>
    </row>
    <row r="31" spans="1:43" ht="22.5" customHeight="1" x14ac:dyDescent="0.15">
      <c r="A31" s="165"/>
      <c r="U31" s="97"/>
      <c r="V31" s="22">
        <v>22</v>
      </c>
      <c r="W31" s="411">
        <v>22</v>
      </c>
      <c r="X31" s="23"/>
      <c r="Y31" s="20"/>
      <c r="Z31" s="92"/>
      <c r="AA31" s="22">
        <v>62</v>
      </c>
      <c r="AB31" s="411">
        <v>62</v>
      </c>
      <c r="AC31" s="23"/>
      <c r="AD31" s="20"/>
      <c r="AE31" s="92"/>
      <c r="AF31" s="36">
        <v>102</v>
      </c>
      <c r="AG31" s="414">
        <v>102</v>
      </c>
      <c r="AH31" s="23"/>
      <c r="AI31" s="20"/>
      <c r="AJ31" s="92"/>
      <c r="AK31" s="36">
        <v>142</v>
      </c>
      <c r="AL31" s="414">
        <v>142</v>
      </c>
      <c r="AM31" s="98"/>
    </row>
    <row r="32" spans="1:43" ht="22.5" customHeight="1" x14ac:dyDescent="0.15">
      <c r="A32" s="165"/>
      <c r="U32" s="97"/>
      <c r="V32" s="22">
        <v>23</v>
      </c>
      <c r="W32" s="411">
        <v>23</v>
      </c>
      <c r="X32" s="23"/>
      <c r="Y32" s="20"/>
      <c r="Z32" s="92"/>
      <c r="AA32" s="22">
        <v>63</v>
      </c>
      <c r="AB32" s="411">
        <v>63</v>
      </c>
      <c r="AC32" s="23"/>
      <c r="AD32" s="20"/>
      <c r="AE32" s="92"/>
      <c r="AF32" s="36">
        <v>103</v>
      </c>
      <c r="AG32" s="414">
        <v>103</v>
      </c>
      <c r="AH32" s="23"/>
      <c r="AI32" s="20"/>
      <c r="AJ32" s="92"/>
      <c r="AK32" s="36">
        <v>143</v>
      </c>
      <c r="AL32" s="414">
        <v>143</v>
      </c>
      <c r="AM32" s="98"/>
    </row>
    <row r="33" spans="1:39" ht="22.5" customHeight="1" x14ac:dyDescent="0.15">
      <c r="A33" s="165"/>
      <c r="U33" s="97"/>
      <c r="V33" s="22">
        <v>24</v>
      </c>
      <c r="W33" s="411">
        <v>24</v>
      </c>
      <c r="X33" s="23"/>
      <c r="Y33" s="20"/>
      <c r="Z33" s="92"/>
      <c r="AA33" s="22">
        <v>64</v>
      </c>
      <c r="AB33" s="411">
        <v>64</v>
      </c>
      <c r="AC33" s="23"/>
      <c r="AD33" s="20"/>
      <c r="AE33" s="92"/>
      <c r="AF33" s="36">
        <v>104</v>
      </c>
      <c r="AG33" s="414">
        <v>104</v>
      </c>
      <c r="AH33" s="23"/>
      <c r="AI33" s="20"/>
      <c r="AJ33" s="92"/>
      <c r="AK33" s="36">
        <v>144</v>
      </c>
      <c r="AL33" s="414">
        <v>144</v>
      </c>
      <c r="AM33" s="98"/>
    </row>
    <row r="34" spans="1:39" ht="22.5" customHeight="1" x14ac:dyDescent="0.15">
      <c r="A34" s="165"/>
      <c r="U34" s="97"/>
      <c r="V34" s="22">
        <v>25</v>
      </c>
      <c r="W34" s="411">
        <v>25</v>
      </c>
      <c r="X34" s="23"/>
      <c r="Y34" s="20"/>
      <c r="Z34" s="92"/>
      <c r="AA34" s="22">
        <v>65</v>
      </c>
      <c r="AB34" s="411">
        <v>65</v>
      </c>
      <c r="AC34" s="23"/>
      <c r="AD34" s="20"/>
      <c r="AE34" s="92"/>
      <c r="AF34" s="36">
        <v>105</v>
      </c>
      <c r="AG34" s="414">
        <v>105</v>
      </c>
      <c r="AH34" s="23"/>
      <c r="AI34" s="20"/>
      <c r="AJ34" s="92"/>
      <c r="AK34" s="36">
        <v>145</v>
      </c>
      <c r="AL34" s="414">
        <v>145</v>
      </c>
      <c r="AM34" s="98"/>
    </row>
    <row r="35" spans="1:39" ht="22.5" customHeight="1" x14ac:dyDescent="0.15">
      <c r="A35" s="165"/>
      <c r="U35" s="97"/>
      <c r="V35" s="22">
        <v>26</v>
      </c>
      <c r="W35" s="411">
        <v>26</v>
      </c>
      <c r="X35" s="23"/>
      <c r="Y35" s="20"/>
      <c r="Z35" s="92"/>
      <c r="AA35" s="22">
        <v>66</v>
      </c>
      <c r="AB35" s="411">
        <v>66</v>
      </c>
      <c r="AC35" s="23"/>
      <c r="AD35" s="20"/>
      <c r="AE35" s="92"/>
      <c r="AF35" s="36">
        <v>106</v>
      </c>
      <c r="AG35" s="414">
        <v>106</v>
      </c>
      <c r="AH35" s="23"/>
      <c r="AI35" s="20"/>
      <c r="AJ35" s="92"/>
      <c r="AK35" s="36">
        <v>146</v>
      </c>
      <c r="AL35" s="414">
        <v>146</v>
      </c>
      <c r="AM35" s="98"/>
    </row>
    <row r="36" spans="1:39" ht="22.5" customHeight="1" x14ac:dyDescent="0.15">
      <c r="A36" s="165"/>
      <c r="U36" s="97"/>
      <c r="V36" s="22">
        <v>27</v>
      </c>
      <c r="W36" s="411">
        <v>27</v>
      </c>
      <c r="X36" s="23"/>
      <c r="Y36" s="20"/>
      <c r="Z36" s="92"/>
      <c r="AA36" s="22">
        <v>67</v>
      </c>
      <c r="AB36" s="411">
        <v>67</v>
      </c>
      <c r="AC36" s="23"/>
      <c r="AD36" s="20"/>
      <c r="AE36" s="92"/>
      <c r="AF36" s="36">
        <v>107</v>
      </c>
      <c r="AG36" s="414">
        <v>107</v>
      </c>
      <c r="AH36" s="23"/>
      <c r="AI36" s="20"/>
      <c r="AJ36" s="92"/>
      <c r="AK36" s="36">
        <v>147</v>
      </c>
      <c r="AL36" s="414">
        <v>147</v>
      </c>
      <c r="AM36" s="98"/>
    </row>
    <row r="37" spans="1:39" ht="22.5" customHeight="1" x14ac:dyDescent="0.15">
      <c r="A37" s="165"/>
      <c r="U37" s="97"/>
      <c r="V37" s="22">
        <v>28</v>
      </c>
      <c r="W37" s="411">
        <v>28</v>
      </c>
      <c r="X37" s="23"/>
      <c r="Y37" s="20"/>
      <c r="Z37" s="92"/>
      <c r="AA37" s="22">
        <v>68</v>
      </c>
      <c r="AB37" s="411">
        <v>68</v>
      </c>
      <c r="AC37" s="23"/>
      <c r="AD37" s="20"/>
      <c r="AE37" s="92"/>
      <c r="AF37" s="36">
        <v>108</v>
      </c>
      <c r="AG37" s="414">
        <v>108</v>
      </c>
      <c r="AH37" s="23"/>
      <c r="AI37" s="20"/>
      <c r="AJ37" s="92"/>
      <c r="AK37" s="36">
        <v>148</v>
      </c>
      <c r="AL37" s="414">
        <v>148</v>
      </c>
      <c r="AM37" s="98"/>
    </row>
    <row r="38" spans="1:39" ht="22.5" customHeight="1" x14ac:dyDescent="0.15">
      <c r="A38" s="165"/>
      <c r="U38" s="97"/>
      <c r="V38" s="22">
        <v>29</v>
      </c>
      <c r="W38" s="411">
        <v>29</v>
      </c>
      <c r="X38" s="23"/>
      <c r="Y38" s="20"/>
      <c r="Z38" s="92"/>
      <c r="AA38" s="22">
        <v>69</v>
      </c>
      <c r="AB38" s="411">
        <v>69</v>
      </c>
      <c r="AC38" s="23"/>
      <c r="AD38" s="20"/>
      <c r="AE38" s="92"/>
      <c r="AF38" s="36">
        <v>109</v>
      </c>
      <c r="AG38" s="414">
        <v>109</v>
      </c>
      <c r="AH38" s="23"/>
      <c r="AI38" s="20"/>
      <c r="AJ38" s="92"/>
      <c r="AK38" s="36">
        <v>149</v>
      </c>
      <c r="AL38" s="414">
        <v>149</v>
      </c>
      <c r="AM38" s="98"/>
    </row>
    <row r="39" spans="1:39" ht="22.5" customHeight="1" x14ac:dyDescent="0.15">
      <c r="A39" s="165"/>
      <c r="U39" s="97"/>
      <c r="V39" s="22">
        <v>30</v>
      </c>
      <c r="W39" s="411">
        <v>30</v>
      </c>
      <c r="X39" s="23"/>
      <c r="Y39" s="20"/>
      <c r="Z39" s="92"/>
      <c r="AA39" s="22">
        <v>70</v>
      </c>
      <c r="AB39" s="411">
        <v>70</v>
      </c>
      <c r="AC39" s="23"/>
      <c r="AD39" s="20"/>
      <c r="AE39" s="92"/>
      <c r="AF39" s="36">
        <v>110</v>
      </c>
      <c r="AG39" s="414">
        <v>110</v>
      </c>
      <c r="AH39" s="23"/>
      <c r="AI39" s="20"/>
      <c r="AJ39" s="92"/>
      <c r="AK39" s="36">
        <v>150</v>
      </c>
      <c r="AL39" s="414">
        <v>150</v>
      </c>
      <c r="AM39" s="98"/>
    </row>
    <row r="40" spans="1:39" ht="22.5" customHeight="1" x14ac:dyDescent="0.15">
      <c r="A40" s="165"/>
      <c r="U40" s="97"/>
      <c r="V40" s="22">
        <v>31</v>
      </c>
      <c r="W40" s="411">
        <v>31</v>
      </c>
      <c r="X40" s="23"/>
      <c r="Y40" s="20"/>
      <c r="Z40" s="92"/>
      <c r="AA40" s="22">
        <v>71</v>
      </c>
      <c r="AB40" s="411">
        <v>71</v>
      </c>
      <c r="AC40" s="23"/>
      <c r="AD40" s="20"/>
      <c r="AE40" s="92"/>
      <c r="AF40" s="36">
        <v>111</v>
      </c>
      <c r="AG40" s="414">
        <v>111</v>
      </c>
      <c r="AH40" s="23"/>
      <c r="AI40" s="20"/>
      <c r="AJ40" s="92"/>
      <c r="AK40" s="36">
        <v>151</v>
      </c>
      <c r="AL40" s="414">
        <v>151</v>
      </c>
      <c r="AM40" s="98"/>
    </row>
    <row r="41" spans="1:39" ht="22.5" customHeight="1" x14ac:dyDescent="0.15">
      <c r="A41" s="165"/>
      <c r="U41" s="97"/>
      <c r="V41" s="22">
        <v>32</v>
      </c>
      <c r="W41" s="411">
        <v>32</v>
      </c>
      <c r="X41" s="23"/>
      <c r="Y41" s="20"/>
      <c r="Z41" s="92"/>
      <c r="AA41" s="22">
        <v>72</v>
      </c>
      <c r="AB41" s="411">
        <v>72</v>
      </c>
      <c r="AC41" s="23"/>
      <c r="AD41" s="20"/>
      <c r="AE41" s="92"/>
      <c r="AF41" s="36">
        <v>112</v>
      </c>
      <c r="AG41" s="414">
        <v>112</v>
      </c>
      <c r="AH41" s="23"/>
      <c r="AI41" s="20"/>
      <c r="AJ41" s="92"/>
      <c r="AK41" s="36">
        <v>152</v>
      </c>
      <c r="AL41" s="414">
        <v>152</v>
      </c>
      <c r="AM41" s="98"/>
    </row>
    <row r="42" spans="1:39" ht="22.5" customHeight="1" x14ac:dyDescent="0.15">
      <c r="A42" s="165"/>
      <c r="U42" s="97"/>
      <c r="V42" s="22">
        <v>33</v>
      </c>
      <c r="W42" s="411">
        <v>33</v>
      </c>
      <c r="X42" s="23"/>
      <c r="Y42" s="20"/>
      <c r="Z42" s="92"/>
      <c r="AA42" s="22">
        <v>73</v>
      </c>
      <c r="AB42" s="411">
        <v>73</v>
      </c>
      <c r="AC42" s="23"/>
      <c r="AD42" s="20"/>
      <c r="AE42" s="92"/>
      <c r="AF42" s="36">
        <v>113</v>
      </c>
      <c r="AG42" s="414">
        <v>113</v>
      </c>
      <c r="AH42" s="23"/>
      <c r="AI42" s="20"/>
      <c r="AJ42" s="92"/>
      <c r="AK42" s="36">
        <v>153</v>
      </c>
      <c r="AL42" s="414">
        <v>153</v>
      </c>
      <c r="AM42" s="98"/>
    </row>
    <row r="43" spans="1:39" ht="22.5" customHeight="1" x14ac:dyDescent="0.15">
      <c r="A43" s="165"/>
      <c r="U43" s="97"/>
      <c r="V43" s="22">
        <v>34</v>
      </c>
      <c r="W43" s="411">
        <v>34</v>
      </c>
      <c r="X43" s="23"/>
      <c r="Y43" s="20"/>
      <c r="Z43" s="92"/>
      <c r="AA43" s="22">
        <v>74</v>
      </c>
      <c r="AB43" s="411">
        <v>74</v>
      </c>
      <c r="AC43" s="23"/>
      <c r="AD43" s="20"/>
      <c r="AE43" s="92"/>
      <c r="AF43" s="36">
        <v>114</v>
      </c>
      <c r="AG43" s="414">
        <v>114</v>
      </c>
      <c r="AH43" s="23"/>
      <c r="AI43" s="20"/>
      <c r="AJ43" s="92"/>
      <c r="AK43" s="36">
        <v>154</v>
      </c>
      <c r="AL43" s="414">
        <v>154</v>
      </c>
      <c r="AM43" s="98"/>
    </row>
    <row r="44" spans="1:39" ht="22.5" customHeight="1" x14ac:dyDescent="0.15">
      <c r="A44" s="165"/>
      <c r="U44" s="97"/>
      <c r="V44" s="22">
        <v>35</v>
      </c>
      <c r="W44" s="411">
        <v>35</v>
      </c>
      <c r="X44" s="23"/>
      <c r="Y44" s="20"/>
      <c r="Z44" s="92"/>
      <c r="AA44" s="22">
        <v>75</v>
      </c>
      <c r="AB44" s="411">
        <v>75</v>
      </c>
      <c r="AC44" s="23"/>
      <c r="AD44" s="20"/>
      <c r="AE44" s="92"/>
      <c r="AF44" s="36">
        <v>115</v>
      </c>
      <c r="AG44" s="414">
        <v>115</v>
      </c>
      <c r="AH44" s="23"/>
      <c r="AI44" s="20"/>
      <c r="AJ44" s="92"/>
      <c r="AK44" s="36">
        <v>155</v>
      </c>
      <c r="AL44" s="414">
        <v>155</v>
      </c>
      <c r="AM44" s="98"/>
    </row>
    <row r="45" spans="1:39" ht="22.5" customHeight="1" x14ac:dyDescent="0.15">
      <c r="A45" s="165"/>
      <c r="U45" s="97"/>
      <c r="V45" s="22">
        <v>36</v>
      </c>
      <c r="W45" s="411">
        <v>36</v>
      </c>
      <c r="X45" s="23"/>
      <c r="Y45" s="20"/>
      <c r="Z45" s="92"/>
      <c r="AA45" s="22">
        <v>76</v>
      </c>
      <c r="AB45" s="411">
        <v>76</v>
      </c>
      <c r="AC45" s="23"/>
      <c r="AD45" s="20"/>
      <c r="AE45" s="92"/>
      <c r="AF45" s="36">
        <v>116</v>
      </c>
      <c r="AG45" s="414">
        <v>116</v>
      </c>
      <c r="AH45" s="23"/>
      <c r="AI45" s="20"/>
      <c r="AJ45" s="92"/>
      <c r="AK45" s="36">
        <v>156</v>
      </c>
      <c r="AL45" s="414">
        <v>156</v>
      </c>
      <c r="AM45" s="98"/>
    </row>
    <row r="46" spans="1:39" ht="22.5" customHeight="1" x14ac:dyDescent="0.15">
      <c r="A46" s="165"/>
      <c r="U46" s="97"/>
      <c r="V46" s="22">
        <v>37</v>
      </c>
      <c r="W46" s="411">
        <v>37</v>
      </c>
      <c r="X46" s="23"/>
      <c r="Y46" s="20"/>
      <c r="Z46" s="92"/>
      <c r="AA46" s="22">
        <v>77</v>
      </c>
      <c r="AB46" s="411">
        <v>77</v>
      </c>
      <c r="AC46" s="23"/>
      <c r="AD46" s="20"/>
      <c r="AE46" s="92"/>
      <c r="AF46" s="36">
        <v>117</v>
      </c>
      <c r="AG46" s="414">
        <v>117</v>
      </c>
      <c r="AH46" s="23"/>
      <c r="AI46" s="20"/>
      <c r="AJ46" s="92"/>
      <c r="AK46" s="36">
        <v>157</v>
      </c>
      <c r="AL46" s="414">
        <v>157</v>
      </c>
      <c r="AM46" s="98"/>
    </row>
    <row r="47" spans="1:39" ht="22.5" customHeight="1" x14ac:dyDescent="0.15">
      <c r="A47" s="165"/>
      <c r="T47" s="184"/>
      <c r="U47" s="121"/>
      <c r="V47" s="22">
        <v>38</v>
      </c>
      <c r="W47" s="411">
        <v>38</v>
      </c>
      <c r="X47" s="23"/>
      <c r="Y47" s="20"/>
      <c r="Z47" s="92"/>
      <c r="AA47" s="22">
        <v>78</v>
      </c>
      <c r="AB47" s="411">
        <v>78</v>
      </c>
      <c r="AC47" s="23"/>
      <c r="AD47" s="20"/>
      <c r="AE47" s="92"/>
      <c r="AF47" s="36">
        <v>118</v>
      </c>
      <c r="AG47" s="414">
        <v>118</v>
      </c>
      <c r="AH47" s="23"/>
      <c r="AI47" s="20"/>
      <c r="AJ47" s="92"/>
      <c r="AK47" s="36">
        <v>158</v>
      </c>
      <c r="AL47" s="414">
        <v>158</v>
      </c>
      <c r="AM47" s="98"/>
    </row>
    <row r="48" spans="1:39" ht="22.5" customHeight="1" x14ac:dyDescent="0.15">
      <c r="A48" s="165"/>
      <c r="T48" s="184"/>
      <c r="U48" s="121"/>
      <c r="V48" s="22">
        <v>39</v>
      </c>
      <c r="W48" s="411">
        <v>39</v>
      </c>
      <c r="X48" s="23"/>
      <c r="Y48" s="20"/>
      <c r="Z48" s="92"/>
      <c r="AA48" s="22">
        <v>79</v>
      </c>
      <c r="AB48" s="411">
        <v>79</v>
      </c>
      <c r="AC48" s="23"/>
      <c r="AD48" s="20"/>
      <c r="AE48" s="92"/>
      <c r="AF48" s="36">
        <v>119</v>
      </c>
      <c r="AG48" s="414">
        <v>119</v>
      </c>
      <c r="AH48" s="23"/>
      <c r="AI48" s="20"/>
      <c r="AJ48" s="92"/>
      <c r="AK48" s="36">
        <v>159</v>
      </c>
      <c r="AL48" s="414">
        <v>159</v>
      </c>
      <c r="AM48" s="98"/>
    </row>
    <row r="49" spans="1:43" ht="22.5" customHeight="1" thickBot="1" x14ac:dyDescent="0.2">
      <c r="A49" s="165"/>
      <c r="T49" s="184"/>
      <c r="U49" s="122"/>
      <c r="V49" s="99">
        <v>40</v>
      </c>
      <c r="W49" s="412">
        <v>40</v>
      </c>
      <c r="X49" s="100"/>
      <c r="Y49" s="20"/>
      <c r="Z49" s="91"/>
      <c r="AA49" s="99">
        <v>80</v>
      </c>
      <c r="AB49" s="412">
        <v>80</v>
      </c>
      <c r="AC49" s="100"/>
      <c r="AD49" s="20"/>
      <c r="AE49" s="91"/>
      <c r="AF49" s="101">
        <v>120</v>
      </c>
      <c r="AG49" s="415">
        <v>120</v>
      </c>
      <c r="AH49" s="100"/>
      <c r="AI49" s="20"/>
      <c r="AJ49" s="91"/>
      <c r="AK49" s="101">
        <v>160</v>
      </c>
      <c r="AL49" s="415">
        <v>160</v>
      </c>
      <c r="AM49" s="103"/>
    </row>
    <row r="50" spans="1:43" ht="23.1" customHeight="1" thickTop="1" x14ac:dyDescent="0.15">
      <c r="A50" s="174"/>
      <c r="B50" s="175"/>
      <c r="C50" s="175"/>
      <c r="D50" s="175"/>
      <c r="E50" s="175"/>
      <c r="F50" s="175"/>
      <c r="G50" s="175"/>
      <c r="H50" s="199"/>
      <c r="I50" s="199"/>
      <c r="J50" s="199"/>
      <c r="K50" s="199"/>
      <c r="L50" s="199"/>
      <c r="T50" s="257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211"/>
      <c r="AF50" s="173"/>
      <c r="AG50" s="173"/>
      <c r="AH50" s="213"/>
      <c r="AI50" s="214"/>
      <c r="AJ50" s="214"/>
      <c r="AK50" s="173"/>
      <c r="AL50" s="173"/>
      <c r="AM50" s="203"/>
    </row>
    <row r="51" spans="1:43" ht="23.1" customHeight="1" x14ac:dyDescent="0.15">
      <c r="A51" s="174"/>
      <c r="B51" s="175"/>
      <c r="C51" s="175"/>
      <c r="D51" s="175"/>
      <c r="E51" s="175"/>
      <c r="F51" s="175"/>
      <c r="G51" s="175"/>
      <c r="H51" s="199"/>
      <c r="I51" s="199"/>
      <c r="J51" s="199"/>
      <c r="K51" s="199"/>
      <c r="L51" s="199"/>
      <c r="T51" s="257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212"/>
      <c r="AH51" s="215"/>
      <c r="AI51" s="216"/>
      <c r="AJ51" s="216"/>
      <c r="AM51" s="208"/>
    </row>
    <row r="52" spans="1:43" ht="23.1" customHeight="1" x14ac:dyDescent="0.15">
      <c r="A52" s="174"/>
      <c r="B52" s="175"/>
      <c r="C52" s="175"/>
      <c r="D52" s="175"/>
      <c r="E52" s="175"/>
      <c r="F52" s="175"/>
      <c r="G52" s="175"/>
      <c r="H52" s="199"/>
      <c r="I52" s="199"/>
      <c r="J52" s="199"/>
      <c r="K52" s="199"/>
      <c r="L52" s="199"/>
      <c r="T52" s="257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212"/>
      <c r="AH52" s="215"/>
      <c r="AI52" s="216"/>
      <c r="AJ52" s="216"/>
      <c r="AM52" s="208"/>
    </row>
    <row r="53" spans="1:43" ht="23.1" customHeight="1" x14ac:dyDescent="0.15">
      <c r="A53" s="174"/>
      <c r="B53" s="175"/>
      <c r="C53" s="175"/>
      <c r="D53" s="175"/>
      <c r="E53" s="175"/>
      <c r="F53" s="175"/>
      <c r="G53" s="175"/>
      <c r="H53" s="200"/>
      <c r="I53" s="200"/>
      <c r="J53" s="200"/>
      <c r="K53" s="200"/>
      <c r="L53" s="200"/>
      <c r="M53" s="196"/>
      <c r="N53" s="196"/>
      <c r="O53" s="196"/>
      <c r="P53" s="196"/>
      <c r="Q53" s="196"/>
      <c r="R53" s="197"/>
      <c r="S53" s="196"/>
      <c r="T53" s="257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212"/>
      <c r="AH53" s="215"/>
      <c r="AI53" s="216"/>
      <c r="AJ53" s="216"/>
      <c r="AM53" s="208"/>
    </row>
    <row r="54" spans="1:43" ht="23.1" customHeight="1" x14ac:dyDescent="0.15">
      <c r="A54" s="174"/>
      <c r="B54" s="175"/>
      <c r="C54" s="175"/>
      <c r="D54" s="175"/>
      <c r="E54" s="175"/>
      <c r="F54" s="175"/>
      <c r="G54" s="175"/>
      <c r="H54" s="200"/>
      <c r="I54" s="200"/>
      <c r="J54" s="200"/>
      <c r="K54" s="200"/>
      <c r="L54" s="200"/>
      <c r="M54" s="196"/>
      <c r="N54" s="196"/>
      <c r="O54" s="196"/>
      <c r="P54" s="196"/>
      <c r="Q54" s="196"/>
      <c r="R54" s="197"/>
      <c r="S54" s="196"/>
      <c r="T54" s="257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212"/>
      <c r="AH54" s="215"/>
      <c r="AI54" s="216"/>
      <c r="AJ54" s="216"/>
      <c r="AM54" s="208"/>
    </row>
    <row r="55" spans="1:43" ht="23.1" customHeight="1" x14ac:dyDescent="0.15">
      <c r="A55" s="201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198"/>
      <c r="N55" s="198"/>
      <c r="O55" s="198"/>
      <c r="T55" s="257"/>
      <c r="U55" s="171"/>
      <c r="V55" s="171"/>
      <c r="W55" s="171"/>
      <c r="X55" s="217"/>
      <c r="Y55" s="217"/>
      <c r="Z55" s="217"/>
      <c r="AA55" s="217"/>
      <c r="AB55" s="217"/>
      <c r="AC55" s="217"/>
      <c r="AD55" s="217"/>
      <c r="AE55" s="212"/>
      <c r="AH55" s="215"/>
      <c r="AI55" s="216"/>
      <c r="AJ55" s="216"/>
      <c r="AM55" s="208"/>
    </row>
    <row r="56" spans="1:43" ht="23.1" customHeight="1" x14ac:dyDescent="0.15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198"/>
      <c r="N56" s="198"/>
      <c r="O56" s="198"/>
      <c r="T56" s="258"/>
      <c r="U56" s="218"/>
      <c r="V56" s="218"/>
      <c r="W56" s="218"/>
      <c r="X56" s="219"/>
      <c r="Y56" s="219"/>
      <c r="Z56" s="219"/>
      <c r="AA56" s="219"/>
      <c r="AB56" s="219"/>
      <c r="AC56" s="219"/>
      <c r="AD56" s="219"/>
      <c r="AE56" s="212"/>
      <c r="AH56" s="215"/>
      <c r="AI56" s="216"/>
      <c r="AJ56" s="216"/>
      <c r="AM56" s="208"/>
    </row>
    <row r="57" spans="1:43" ht="23.1" customHeight="1" x14ac:dyDescent="0.15">
      <c r="A57" s="201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198"/>
      <c r="N57" s="198"/>
      <c r="O57" s="198"/>
      <c r="T57" s="258"/>
      <c r="U57" s="218"/>
      <c r="V57" s="218"/>
      <c r="W57" s="218"/>
      <c r="X57" s="219"/>
      <c r="Y57" s="219"/>
      <c r="Z57" s="219"/>
      <c r="AA57" s="219"/>
      <c r="AB57" s="219"/>
      <c r="AC57" s="219"/>
      <c r="AD57" s="219"/>
      <c r="AM57" s="184"/>
    </row>
    <row r="58" spans="1:43" ht="18" thickBot="1" x14ac:dyDescent="0.25">
      <c r="A58" s="188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708"/>
      <c r="P58" s="708"/>
      <c r="Q58" s="708"/>
      <c r="R58" s="708"/>
      <c r="S58" s="708"/>
      <c r="T58" s="186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264"/>
    </row>
    <row r="59" spans="1:43" ht="23.1" customHeight="1" thickTop="1" x14ac:dyDescent="0.15"/>
    <row r="60" spans="1:43" ht="23.1" customHeight="1" x14ac:dyDescent="0.15">
      <c r="AF60" s="2" t="s">
        <v>29</v>
      </c>
    </row>
    <row r="61" spans="1:43" ht="24" customHeight="1" x14ac:dyDescent="0.15">
      <c r="A61" s="719" t="s">
        <v>23</v>
      </c>
      <c r="B61" s="719"/>
      <c r="C61" s="719"/>
      <c r="D61" s="719"/>
      <c r="E61" s="723" t="str">
        <f>IF(Aチーム名="","",Aチーム名)</f>
        <v/>
      </c>
      <c r="F61" s="723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179"/>
    </row>
    <row r="62" spans="1:43" ht="22.15" customHeight="1" x14ac:dyDescent="0.15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11"/>
      <c r="S62" s="179"/>
    </row>
    <row r="63" spans="1:43" ht="19.149999999999999" customHeight="1" x14ac:dyDescent="0.15">
      <c r="A63" s="178"/>
      <c r="B63" s="169"/>
      <c r="C63" s="169"/>
      <c r="D63" s="169"/>
      <c r="E63" s="169"/>
      <c r="F63" s="169"/>
      <c r="G63" s="169"/>
      <c r="H63" s="169"/>
      <c r="I63" s="169"/>
      <c r="J63" s="169"/>
      <c r="K63" s="111"/>
      <c r="S63" s="179"/>
    </row>
    <row r="64" spans="1:43" ht="16.149999999999999" customHeight="1" x14ac:dyDescent="0.15">
      <c r="A64" s="265"/>
      <c r="B64" s="265"/>
      <c r="C64" s="265"/>
      <c r="D64" s="265"/>
      <c r="E64" s="265"/>
      <c r="F64" s="265"/>
      <c r="G64" s="265"/>
      <c r="H64" s="265"/>
      <c r="I64" s="265"/>
      <c r="J64" s="112"/>
      <c r="K64" s="112"/>
      <c r="L64" s="112"/>
      <c r="M64" s="112"/>
      <c r="N64" s="112"/>
      <c r="O64" s="112"/>
      <c r="P64" s="112"/>
      <c r="Q64" s="112"/>
      <c r="R64" s="112"/>
      <c r="S64" s="180"/>
      <c r="AQ64" s="90"/>
    </row>
    <row r="65" spans="1:19" ht="16.149999999999999" customHeight="1" thickBot="1" x14ac:dyDescent="0.2">
      <c r="A65" s="266"/>
      <c r="B65" s="266"/>
      <c r="C65" s="266"/>
      <c r="D65" s="266"/>
      <c r="E65" s="266"/>
      <c r="F65" s="266"/>
      <c r="G65" s="266"/>
      <c r="H65" s="266"/>
      <c r="I65" s="266"/>
      <c r="J65" s="181"/>
      <c r="K65" s="181"/>
      <c r="L65" s="181"/>
      <c r="M65" s="181"/>
      <c r="N65" s="181"/>
      <c r="O65" s="181"/>
      <c r="P65" s="181"/>
      <c r="Q65" s="181"/>
      <c r="R65" s="181"/>
      <c r="S65" s="182"/>
    </row>
    <row r="66" spans="1:19" ht="12" customHeight="1" thickTop="1" x14ac:dyDescent="0.15">
      <c r="A66" s="668" t="s">
        <v>113</v>
      </c>
      <c r="B66" s="670" t="s">
        <v>114</v>
      </c>
      <c r="C66" s="671"/>
      <c r="D66" s="672"/>
      <c r="E66" s="663" t="s">
        <v>25</v>
      </c>
      <c r="F66" s="663"/>
      <c r="G66" s="663"/>
      <c r="H66" s="663"/>
      <c r="I66" s="663"/>
      <c r="J66" s="663"/>
      <c r="K66" s="663"/>
      <c r="L66" s="664"/>
      <c r="M66" s="717" t="s">
        <v>1</v>
      </c>
      <c r="N66" s="689" t="s">
        <v>83</v>
      </c>
      <c r="O66" s="683" t="s">
        <v>115</v>
      </c>
      <c r="P66" s="683"/>
      <c r="Q66" s="683"/>
      <c r="R66" s="683"/>
      <c r="S66" s="684"/>
    </row>
    <row r="67" spans="1:19" ht="8.1" customHeight="1" thickBot="1" x14ac:dyDescent="0.2">
      <c r="A67" s="669"/>
      <c r="B67" s="673" t="s">
        <v>113</v>
      </c>
      <c r="C67" s="669"/>
      <c r="D67" s="674"/>
      <c r="E67" s="665"/>
      <c r="F67" s="665"/>
      <c r="G67" s="665"/>
      <c r="H67" s="665"/>
      <c r="I67" s="665"/>
      <c r="J67" s="665"/>
      <c r="K67" s="665"/>
      <c r="L67" s="666"/>
      <c r="M67" s="718"/>
      <c r="N67" s="690"/>
      <c r="O67" s="245">
        <v>1</v>
      </c>
      <c r="P67" s="246">
        <v>2</v>
      </c>
      <c r="Q67" s="246">
        <v>3</v>
      </c>
      <c r="R67" s="246">
        <v>4</v>
      </c>
      <c r="S67" s="247">
        <v>5</v>
      </c>
    </row>
    <row r="68" spans="1:19" ht="19.350000000000001" customHeight="1" x14ac:dyDescent="0.15">
      <c r="A68" s="259">
        <v>1</v>
      </c>
      <c r="B68" s="544" t="str">
        <f>IF('2_入力'!E10="","",'2_入力'!E10)</f>
        <v/>
      </c>
      <c r="C68" s="545" t="str">
        <f>IF('2_入力'!F10="","",'2_入力'!F10)</f>
        <v/>
      </c>
      <c r="D68" s="546" t="str">
        <f>IF('2_入力'!G10="","",'2_入力'!G10)</f>
        <v/>
      </c>
      <c r="E68" s="675" t="str">
        <f>IF('2_入力'!B10="","",'2_入力'!B10)</f>
        <v/>
      </c>
      <c r="F68" s="676"/>
      <c r="G68" s="676"/>
      <c r="H68" s="676"/>
      <c r="I68" s="676"/>
      <c r="J68" s="676"/>
      <c r="K68" s="727" t="str">
        <f>IF('2_入力'!C10=1,"(CAP)","")</f>
        <v/>
      </c>
      <c r="L68" s="727"/>
      <c r="M68" s="117" t="str">
        <f>IF('2_入力'!D10="","",'2_入力'!D10)</f>
        <v/>
      </c>
      <c r="N68" s="123"/>
      <c r="O68" s="120"/>
      <c r="P68" s="21"/>
      <c r="Q68" s="21"/>
      <c r="R68" s="21"/>
      <c r="S68" s="107"/>
    </row>
    <row r="69" spans="1:19" ht="19.350000000000001" customHeight="1" x14ac:dyDescent="0.15">
      <c r="A69" s="260">
        <v>2</v>
      </c>
      <c r="B69" s="547" t="str">
        <f>IF('2_入力'!E11="","",'2_入力'!E11)</f>
        <v/>
      </c>
      <c r="C69" s="548" t="str">
        <f>IF('2_入力'!F11="","",'2_入力'!F11)</f>
        <v/>
      </c>
      <c r="D69" s="549" t="str">
        <f>IF('2_入力'!G11="","",'2_入力'!G11)</f>
        <v/>
      </c>
      <c r="E69" s="679" t="str">
        <f>IF('2_入力'!B11="","",'2_入力'!B11)</f>
        <v/>
      </c>
      <c r="F69" s="680"/>
      <c r="G69" s="680"/>
      <c r="H69" s="680"/>
      <c r="I69" s="680"/>
      <c r="J69" s="680"/>
      <c r="K69" s="667" t="str">
        <f>IF('2_入力'!C11=1,"(CAP)","")</f>
        <v/>
      </c>
      <c r="L69" s="667"/>
      <c r="M69" s="118" t="str">
        <f>IF('2_入力'!D11="","",'2_入力'!D11)</f>
        <v/>
      </c>
      <c r="N69" s="124"/>
      <c r="O69" s="121"/>
      <c r="P69" s="92"/>
      <c r="Q69" s="92"/>
      <c r="R69" s="92"/>
      <c r="S69" s="108"/>
    </row>
    <row r="70" spans="1:19" ht="19.350000000000001" customHeight="1" x14ac:dyDescent="0.15">
      <c r="A70" s="260">
        <v>3</v>
      </c>
      <c r="B70" s="547" t="str">
        <f>IF('2_入力'!E12="","",'2_入力'!E12)</f>
        <v/>
      </c>
      <c r="C70" s="548" t="str">
        <f>IF('2_入力'!F12="","",'2_入力'!F12)</f>
        <v/>
      </c>
      <c r="D70" s="549" t="str">
        <f>IF('2_入力'!G12="","",'2_入力'!G12)</f>
        <v/>
      </c>
      <c r="E70" s="679" t="str">
        <f>IF('2_入力'!B12="","",'2_入力'!B12)</f>
        <v/>
      </c>
      <c r="F70" s="680"/>
      <c r="G70" s="680"/>
      <c r="H70" s="680"/>
      <c r="I70" s="680"/>
      <c r="J70" s="680"/>
      <c r="K70" s="667" t="str">
        <f>IF('2_入力'!C12=1,"(CAP)","")</f>
        <v/>
      </c>
      <c r="L70" s="667"/>
      <c r="M70" s="118" t="str">
        <f>IF('2_入力'!D12="","",'2_入力'!D12)</f>
        <v/>
      </c>
      <c r="N70" s="124"/>
      <c r="O70" s="121"/>
      <c r="P70" s="92"/>
      <c r="Q70" s="92"/>
      <c r="R70" s="92"/>
      <c r="S70" s="108"/>
    </row>
    <row r="71" spans="1:19" ht="19.350000000000001" customHeight="1" x14ac:dyDescent="0.15">
      <c r="A71" s="260">
        <v>4</v>
      </c>
      <c r="B71" s="547" t="str">
        <f>IF('2_入力'!E13="","",'2_入力'!E13)</f>
        <v/>
      </c>
      <c r="C71" s="548" t="str">
        <f>IF('2_入力'!F13="","",'2_入力'!F13)</f>
        <v/>
      </c>
      <c r="D71" s="549" t="str">
        <f>IF('2_入力'!G13="","",'2_入力'!G13)</f>
        <v/>
      </c>
      <c r="E71" s="679" t="str">
        <f>IF('2_入力'!B13="","",'2_入力'!B13)</f>
        <v/>
      </c>
      <c r="F71" s="680"/>
      <c r="G71" s="680"/>
      <c r="H71" s="680"/>
      <c r="I71" s="680"/>
      <c r="J71" s="680"/>
      <c r="K71" s="667" t="str">
        <f>IF('2_入力'!C13=1,"(CAP)","")</f>
        <v/>
      </c>
      <c r="L71" s="667"/>
      <c r="M71" s="118" t="str">
        <f>IF('2_入力'!D13="","",'2_入力'!D13)</f>
        <v/>
      </c>
      <c r="N71" s="124"/>
      <c r="O71" s="121"/>
      <c r="P71" s="92"/>
      <c r="Q71" s="92"/>
      <c r="R71" s="92"/>
      <c r="S71" s="108"/>
    </row>
    <row r="72" spans="1:19" ht="19.350000000000001" customHeight="1" x14ac:dyDescent="0.15">
      <c r="A72" s="260">
        <v>5</v>
      </c>
      <c r="B72" s="547" t="str">
        <f>IF('2_入力'!E14="","",'2_入力'!E14)</f>
        <v/>
      </c>
      <c r="C72" s="548" t="str">
        <f>IF('2_入力'!F14="","",'2_入力'!F14)</f>
        <v/>
      </c>
      <c r="D72" s="549" t="str">
        <f>IF('2_入力'!G14="","",'2_入力'!G14)</f>
        <v/>
      </c>
      <c r="E72" s="679" t="str">
        <f>IF('2_入力'!B14="","",'2_入力'!B14)</f>
        <v/>
      </c>
      <c r="F72" s="680"/>
      <c r="G72" s="680"/>
      <c r="H72" s="680"/>
      <c r="I72" s="680"/>
      <c r="J72" s="680"/>
      <c r="K72" s="667" t="str">
        <f>IF('2_入力'!C14=1,"(CAP)","")</f>
        <v/>
      </c>
      <c r="L72" s="667"/>
      <c r="M72" s="118" t="str">
        <f>IF('2_入力'!D14="","",'2_入力'!D14)</f>
        <v/>
      </c>
      <c r="N72" s="124"/>
      <c r="O72" s="121"/>
      <c r="P72" s="92"/>
      <c r="Q72" s="92"/>
      <c r="R72" s="92"/>
      <c r="S72" s="108"/>
    </row>
    <row r="73" spans="1:19" ht="19.350000000000001" customHeight="1" x14ac:dyDescent="0.15">
      <c r="A73" s="260">
        <v>6</v>
      </c>
      <c r="B73" s="547" t="str">
        <f>IF('2_入力'!E15="","",'2_入力'!E15)</f>
        <v/>
      </c>
      <c r="C73" s="548" t="str">
        <f>IF('2_入力'!F15="","",'2_入力'!F15)</f>
        <v/>
      </c>
      <c r="D73" s="549" t="str">
        <f>IF('2_入力'!G15="","",'2_入力'!G15)</f>
        <v/>
      </c>
      <c r="E73" s="679" t="str">
        <f>IF('2_入力'!B15="","",'2_入力'!B15)</f>
        <v/>
      </c>
      <c r="F73" s="680"/>
      <c r="G73" s="680"/>
      <c r="H73" s="680"/>
      <c r="I73" s="680"/>
      <c r="J73" s="680"/>
      <c r="K73" s="667" t="str">
        <f>IF('2_入力'!C15=1,"(CAP)","")</f>
        <v/>
      </c>
      <c r="L73" s="667"/>
      <c r="M73" s="118" t="str">
        <f>IF('2_入力'!D15="","",'2_入力'!D15)</f>
        <v/>
      </c>
      <c r="N73" s="124"/>
      <c r="O73" s="121"/>
      <c r="P73" s="92"/>
      <c r="Q73" s="92"/>
      <c r="R73" s="92"/>
      <c r="S73" s="108"/>
    </row>
    <row r="74" spans="1:19" ht="19.350000000000001" customHeight="1" x14ac:dyDescent="0.15">
      <c r="A74" s="260">
        <v>7</v>
      </c>
      <c r="B74" s="547" t="str">
        <f>IF('2_入力'!E16="","",'2_入力'!E16)</f>
        <v/>
      </c>
      <c r="C74" s="548" t="str">
        <f>IF('2_入力'!F16="","",'2_入力'!F16)</f>
        <v/>
      </c>
      <c r="D74" s="549" t="str">
        <f>IF('2_入力'!G16="","",'2_入力'!G16)</f>
        <v/>
      </c>
      <c r="E74" s="679" t="str">
        <f>IF('2_入力'!B16="","",'2_入力'!B16)</f>
        <v/>
      </c>
      <c r="F74" s="680"/>
      <c r="G74" s="680"/>
      <c r="H74" s="680"/>
      <c r="I74" s="680"/>
      <c r="J74" s="680"/>
      <c r="K74" s="667" t="str">
        <f>IF('2_入力'!C16=1,"(CAP)","")</f>
        <v/>
      </c>
      <c r="L74" s="667"/>
      <c r="M74" s="118" t="str">
        <f>IF('2_入力'!D16="","",'2_入力'!D16)</f>
        <v/>
      </c>
      <c r="N74" s="124"/>
      <c r="O74" s="121"/>
      <c r="P74" s="92"/>
      <c r="Q74" s="92"/>
      <c r="R74" s="92"/>
      <c r="S74" s="108"/>
    </row>
    <row r="75" spans="1:19" ht="19.350000000000001" customHeight="1" x14ac:dyDescent="0.15">
      <c r="A75" s="260">
        <v>8</v>
      </c>
      <c r="B75" s="547" t="str">
        <f>IF('2_入力'!E17="","",'2_入力'!E17)</f>
        <v/>
      </c>
      <c r="C75" s="548" t="str">
        <f>IF('2_入力'!F17="","",'2_入力'!F17)</f>
        <v/>
      </c>
      <c r="D75" s="549" t="str">
        <f>IF('2_入力'!G17="","",'2_入力'!G17)</f>
        <v/>
      </c>
      <c r="E75" s="679" t="str">
        <f>IF('2_入力'!B17="","",'2_入力'!B17)</f>
        <v/>
      </c>
      <c r="F75" s="680"/>
      <c r="G75" s="680"/>
      <c r="H75" s="680"/>
      <c r="I75" s="680"/>
      <c r="J75" s="680"/>
      <c r="K75" s="667" t="str">
        <f>IF('2_入力'!C17=1,"(CAP)","")</f>
        <v/>
      </c>
      <c r="L75" s="667"/>
      <c r="M75" s="118" t="str">
        <f>IF('2_入力'!D17="","",'2_入力'!D17)</f>
        <v/>
      </c>
      <c r="N75" s="124"/>
      <c r="O75" s="121"/>
      <c r="P75" s="92"/>
      <c r="Q75" s="92"/>
      <c r="R75" s="92"/>
      <c r="S75" s="108"/>
    </row>
    <row r="76" spans="1:19" ht="19.350000000000001" customHeight="1" x14ac:dyDescent="0.15">
      <c r="A76" s="260">
        <v>9</v>
      </c>
      <c r="B76" s="547" t="str">
        <f>IF('2_入力'!E18="","",'2_入力'!E18)</f>
        <v/>
      </c>
      <c r="C76" s="548" t="str">
        <f>IF('2_入力'!F18="","",'2_入力'!F18)</f>
        <v/>
      </c>
      <c r="D76" s="549" t="str">
        <f>IF('2_入力'!G18="","",'2_入力'!G18)</f>
        <v/>
      </c>
      <c r="E76" s="724" t="str">
        <f>IF('2_入力'!B18="","",'2_入力'!B18)</f>
        <v/>
      </c>
      <c r="F76" s="725"/>
      <c r="G76" s="725"/>
      <c r="H76" s="725"/>
      <c r="I76" s="725"/>
      <c r="J76" s="725"/>
      <c r="K76" s="667" t="str">
        <f>IF('2_入力'!C18=1,"(CAP)","")</f>
        <v/>
      </c>
      <c r="L76" s="667"/>
      <c r="M76" s="118" t="str">
        <f>IF('2_入力'!D18="","",'2_入力'!D18)</f>
        <v/>
      </c>
      <c r="N76" s="124"/>
      <c r="O76" s="121"/>
      <c r="P76" s="92"/>
      <c r="Q76" s="92"/>
      <c r="R76" s="92"/>
      <c r="S76" s="108"/>
    </row>
    <row r="77" spans="1:19" ht="19.350000000000001" customHeight="1" x14ac:dyDescent="0.15">
      <c r="A77" s="260">
        <v>10</v>
      </c>
      <c r="B77" s="547" t="str">
        <f>IF('2_入力'!E19="","",'2_入力'!E19)</f>
        <v/>
      </c>
      <c r="C77" s="548" t="str">
        <f>IF('2_入力'!F19="","",'2_入力'!F19)</f>
        <v/>
      </c>
      <c r="D77" s="549" t="str">
        <f>IF('2_入力'!G19="","",'2_入力'!G19)</f>
        <v/>
      </c>
      <c r="E77" s="679" t="str">
        <f>IF('2_入力'!B19="","",'2_入力'!B19)</f>
        <v/>
      </c>
      <c r="F77" s="680"/>
      <c r="G77" s="680"/>
      <c r="H77" s="680"/>
      <c r="I77" s="680"/>
      <c r="J77" s="680"/>
      <c r="K77" s="667" t="str">
        <f>IF('2_入力'!C19=1,"(CAP)","")</f>
        <v/>
      </c>
      <c r="L77" s="667"/>
      <c r="M77" s="118" t="str">
        <f>IF('2_入力'!D19="","",'2_入力'!D19)</f>
        <v/>
      </c>
      <c r="N77" s="124"/>
      <c r="O77" s="121"/>
      <c r="P77" s="92"/>
      <c r="Q77" s="92"/>
      <c r="R77" s="92"/>
      <c r="S77" s="108"/>
    </row>
    <row r="78" spans="1:19" ht="19.350000000000001" customHeight="1" x14ac:dyDescent="0.15">
      <c r="A78" s="260">
        <v>11</v>
      </c>
      <c r="B78" s="547" t="str">
        <f>IF('2_入力'!E20="","",'2_入力'!E20)</f>
        <v/>
      </c>
      <c r="C78" s="548" t="str">
        <f>IF('2_入力'!F20="","",'2_入力'!F20)</f>
        <v/>
      </c>
      <c r="D78" s="549" t="str">
        <f>IF('2_入力'!G20="","",'2_入力'!G20)</f>
        <v/>
      </c>
      <c r="E78" s="679" t="str">
        <f>IF('2_入力'!B20="","",'2_入力'!B20)</f>
        <v/>
      </c>
      <c r="F78" s="680"/>
      <c r="G78" s="680"/>
      <c r="H78" s="680"/>
      <c r="I78" s="680"/>
      <c r="J78" s="680"/>
      <c r="K78" s="667" t="str">
        <f>IF('2_入力'!C20=1,"(CAP)","")</f>
        <v/>
      </c>
      <c r="L78" s="667"/>
      <c r="M78" s="118" t="str">
        <f>IF('2_入力'!D20="","",'2_入力'!D20)</f>
        <v/>
      </c>
      <c r="N78" s="124"/>
      <c r="O78" s="121"/>
      <c r="P78" s="92"/>
      <c r="Q78" s="92"/>
      <c r="R78" s="92"/>
      <c r="S78" s="108"/>
    </row>
    <row r="79" spans="1:19" ht="19.350000000000001" customHeight="1" x14ac:dyDescent="0.15">
      <c r="A79" s="260">
        <v>12</v>
      </c>
      <c r="B79" s="547" t="str">
        <f>IF('2_入力'!E21="","",'2_入力'!E21)</f>
        <v/>
      </c>
      <c r="C79" s="548" t="str">
        <f>IF('2_入力'!F21="","",'2_入力'!F21)</f>
        <v/>
      </c>
      <c r="D79" s="549" t="str">
        <f>IF('2_入力'!G21="","",'2_入力'!G21)</f>
        <v/>
      </c>
      <c r="E79" s="679" t="str">
        <f>IF('2_入力'!B21="","",'2_入力'!B21)</f>
        <v/>
      </c>
      <c r="F79" s="680"/>
      <c r="G79" s="680"/>
      <c r="H79" s="680"/>
      <c r="I79" s="680"/>
      <c r="J79" s="680"/>
      <c r="K79" s="667" t="str">
        <f>IF('2_入力'!C21=1,"(CAP)","")</f>
        <v/>
      </c>
      <c r="L79" s="667"/>
      <c r="M79" s="118" t="str">
        <f>IF('2_入力'!D21="","",'2_入力'!D21)</f>
        <v/>
      </c>
      <c r="N79" s="124"/>
      <c r="O79" s="121"/>
      <c r="P79" s="92"/>
      <c r="Q79" s="92"/>
      <c r="R79" s="92"/>
      <c r="S79" s="108"/>
    </row>
    <row r="80" spans="1:19" ht="19.350000000000001" customHeight="1" x14ac:dyDescent="0.15">
      <c r="A80" s="260">
        <v>13</v>
      </c>
      <c r="B80" s="547" t="str">
        <f>IF('2_入力'!E22="","",'2_入力'!E22)</f>
        <v/>
      </c>
      <c r="C80" s="548" t="str">
        <f>IF('2_入力'!F22="","",'2_入力'!F22)</f>
        <v/>
      </c>
      <c r="D80" s="549" t="str">
        <f>IF('2_入力'!G22="","",'2_入力'!G22)</f>
        <v/>
      </c>
      <c r="E80" s="679" t="str">
        <f>IF('2_入力'!B22="","",'2_入力'!B22)</f>
        <v/>
      </c>
      <c r="F80" s="680"/>
      <c r="G80" s="680"/>
      <c r="H80" s="680"/>
      <c r="I80" s="680"/>
      <c r="J80" s="680"/>
      <c r="K80" s="667" t="str">
        <f>IF('2_入力'!C22=1,"(CAP)","")</f>
        <v/>
      </c>
      <c r="L80" s="667"/>
      <c r="M80" s="118" t="str">
        <f>IF('2_入力'!D22="","",'2_入力'!D22)</f>
        <v/>
      </c>
      <c r="N80" s="124"/>
      <c r="O80" s="121"/>
      <c r="P80" s="92"/>
      <c r="Q80" s="92"/>
      <c r="R80" s="92"/>
      <c r="S80" s="108"/>
    </row>
    <row r="81" spans="1:19" ht="19.350000000000001" customHeight="1" x14ac:dyDescent="0.15">
      <c r="A81" s="260">
        <v>14</v>
      </c>
      <c r="B81" s="547" t="str">
        <f>IF('2_入力'!E23="","",'2_入力'!E23)</f>
        <v/>
      </c>
      <c r="C81" s="548" t="str">
        <f>IF('2_入力'!F23="","",'2_入力'!F23)</f>
        <v/>
      </c>
      <c r="D81" s="549" t="str">
        <f>IF('2_入力'!G23="","",'2_入力'!G23)</f>
        <v/>
      </c>
      <c r="E81" s="679" t="str">
        <f>IF('2_入力'!B23="","",'2_入力'!B23)</f>
        <v/>
      </c>
      <c r="F81" s="680"/>
      <c r="G81" s="680"/>
      <c r="H81" s="680"/>
      <c r="I81" s="680"/>
      <c r="J81" s="680"/>
      <c r="K81" s="667" t="str">
        <f>IF('2_入力'!C23=1,"(CAP)","")</f>
        <v/>
      </c>
      <c r="L81" s="667"/>
      <c r="M81" s="118" t="str">
        <f>IF('2_入力'!D23="","",'2_入力'!D23)</f>
        <v/>
      </c>
      <c r="N81" s="124"/>
      <c r="O81" s="121"/>
      <c r="P81" s="92"/>
      <c r="Q81" s="92"/>
      <c r="R81" s="92"/>
      <c r="S81" s="108"/>
    </row>
    <row r="82" spans="1:19" ht="19.350000000000001" customHeight="1" x14ac:dyDescent="0.15">
      <c r="A82" s="260">
        <v>15</v>
      </c>
      <c r="B82" s="547" t="str">
        <f>IF('2_入力'!E24="","",'2_入力'!E24)</f>
        <v/>
      </c>
      <c r="C82" s="548" t="str">
        <f>IF('2_入力'!F24="","",'2_入力'!F24)</f>
        <v/>
      </c>
      <c r="D82" s="549" t="str">
        <f>IF('2_入力'!G24="","",'2_入力'!G24)</f>
        <v/>
      </c>
      <c r="E82" s="679" t="str">
        <f>IF('2_入力'!B24="","",'2_入力'!B24)</f>
        <v/>
      </c>
      <c r="F82" s="680"/>
      <c r="G82" s="680"/>
      <c r="H82" s="680"/>
      <c r="I82" s="680"/>
      <c r="J82" s="680"/>
      <c r="K82" s="667" t="str">
        <f>IF('2_入力'!C24=1,"(CAP)","")</f>
        <v/>
      </c>
      <c r="L82" s="667"/>
      <c r="M82" s="118" t="str">
        <f>IF('2_入力'!D24="","",'2_入力'!D24)</f>
        <v/>
      </c>
      <c r="N82" s="124"/>
      <c r="O82" s="121"/>
      <c r="P82" s="92"/>
      <c r="Q82" s="92"/>
      <c r="R82" s="92"/>
      <c r="S82" s="108"/>
    </row>
    <row r="83" spans="1:19" ht="19.350000000000001" customHeight="1" x14ac:dyDescent="0.15">
      <c r="A83" s="260">
        <v>16</v>
      </c>
      <c r="B83" s="547" t="str">
        <f>IF('2_入力'!E25="","",'2_入力'!E25)</f>
        <v/>
      </c>
      <c r="C83" s="548" t="str">
        <f>IF('2_入力'!F25="","",'2_入力'!F25)</f>
        <v/>
      </c>
      <c r="D83" s="549" t="str">
        <f>IF('2_入力'!G25="","",'2_入力'!G25)</f>
        <v/>
      </c>
      <c r="E83" s="679" t="str">
        <f>IF('2_入力'!B25="","",'2_入力'!B25)</f>
        <v/>
      </c>
      <c r="F83" s="680"/>
      <c r="G83" s="680"/>
      <c r="H83" s="680"/>
      <c r="I83" s="680"/>
      <c r="J83" s="680"/>
      <c r="K83" s="667" t="str">
        <f>IF('2_入力'!C25=1,"(CAP)","")</f>
        <v/>
      </c>
      <c r="L83" s="667"/>
      <c r="M83" s="118" t="str">
        <f>IF('2_入力'!D25="","",'2_入力'!D25)</f>
        <v/>
      </c>
      <c r="N83" s="125"/>
      <c r="O83" s="122"/>
      <c r="P83" s="91"/>
      <c r="Q83" s="91"/>
      <c r="R83" s="91"/>
      <c r="S83" s="109"/>
    </row>
    <row r="84" spans="1:19" ht="19.350000000000001" customHeight="1" x14ac:dyDescent="0.15">
      <c r="A84" s="260">
        <v>17</v>
      </c>
      <c r="B84" s="547" t="str">
        <f>IF('2_入力'!E26="","",'2_入力'!E26)</f>
        <v/>
      </c>
      <c r="C84" s="548" t="str">
        <f>IF('2_入力'!F26="","",'2_入力'!F26)</f>
        <v/>
      </c>
      <c r="D84" s="549" t="str">
        <f>IF('2_入力'!G26="","",'2_入力'!G26)</f>
        <v/>
      </c>
      <c r="E84" s="679" t="str">
        <f>IF('2_入力'!B26="","",'2_入力'!B26)</f>
        <v/>
      </c>
      <c r="F84" s="680"/>
      <c r="G84" s="680"/>
      <c r="H84" s="680"/>
      <c r="I84" s="680"/>
      <c r="J84" s="680"/>
      <c r="K84" s="667" t="str">
        <f>IF('2_入力'!C26=1,"(CAP)","")</f>
        <v/>
      </c>
      <c r="L84" s="667"/>
      <c r="M84" s="118" t="str">
        <f>IF('2_入力'!D26="","",'2_入力'!D26)</f>
        <v/>
      </c>
      <c r="N84" s="125"/>
      <c r="O84" s="122"/>
      <c r="P84" s="91"/>
      <c r="Q84" s="91"/>
      <c r="R84" s="91"/>
      <c r="S84" s="109"/>
    </row>
    <row r="85" spans="1:19" ht="19.350000000000001" customHeight="1" thickBot="1" x14ac:dyDescent="0.2">
      <c r="A85" s="261">
        <v>18</v>
      </c>
      <c r="B85" s="550" t="str">
        <f>IF('2_入力'!E27="","",'2_入力'!E27)</f>
        <v/>
      </c>
      <c r="C85" s="551" t="str">
        <f>IF('2_入力'!F27="","",'2_入力'!F27)</f>
        <v/>
      </c>
      <c r="D85" s="552" t="str">
        <f>IF('2_入力'!G27="","",'2_入力'!G27)</f>
        <v/>
      </c>
      <c r="E85" s="677" t="str">
        <f>IF('2_入力'!B27="","",'2_入力'!B27)</f>
        <v/>
      </c>
      <c r="F85" s="678"/>
      <c r="G85" s="678"/>
      <c r="H85" s="678"/>
      <c r="I85" s="678"/>
      <c r="J85" s="678"/>
      <c r="K85" s="685" t="str">
        <f>IF('2_入力'!C27=1,"(CAP)","")</f>
        <v/>
      </c>
      <c r="L85" s="685"/>
      <c r="M85" s="119" t="str">
        <f>IF('2_入力'!D27="","",'2_入力'!D27)</f>
        <v/>
      </c>
      <c r="N85" s="126"/>
      <c r="O85" s="80"/>
      <c r="P85" s="81"/>
      <c r="Q85" s="81"/>
      <c r="R85" s="81"/>
      <c r="S85" s="110"/>
    </row>
    <row r="86" spans="1:19" ht="19.350000000000001" customHeight="1" thickTop="1" x14ac:dyDescent="0.15">
      <c r="A86" s="655" t="s">
        <v>26</v>
      </c>
      <c r="B86" s="655"/>
      <c r="C86" s="655"/>
      <c r="D86" s="655"/>
      <c r="F86" s="553" t="str">
        <f>IF('2_入力'!E28="","",'2_入力'!E28)</f>
        <v/>
      </c>
      <c r="G86" s="554" t="str">
        <f>IF('2_入力'!F28="","",'2_入力'!F28)</f>
        <v/>
      </c>
      <c r="H86" s="555" t="str">
        <f>IF('2_入力'!G28="","",'2_入力'!G28)</f>
        <v/>
      </c>
      <c r="I86" s="657" t="str">
        <f>IF('2_入力'!$B$28="","",'2_入力'!$B$28)</f>
        <v/>
      </c>
      <c r="J86" s="658"/>
      <c r="K86" s="658"/>
      <c r="L86" s="658"/>
      <c r="M86" s="658"/>
      <c r="N86" s="658"/>
      <c r="O86" s="658"/>
      <c r="P86" s="659"/>
      <c r="Q86" s="113"/>
      <c r="R86" s="114"/>
      <c r="S86" s="115"/>
    </row>
    <row r="87" spans="1:19" ht="19.350000000000001" customHeight="1" thickBot="1" x14ac:dyDescent="0.2">
      <c r="A87" s="656" t="s">
        <v>27</v>
      </c>
      <c r="B87" s="656"/>
      <c r="C87" s="656"/>
      <c r="D87" s="656"/>
      <c r="E87" s="273"/>
      <c r="F87" s="550" t="str">
        <f>IF('2_入力'!E29="","",'2_入力'!E29)</f>
        <v/>
      </c>
      <c r="G87" s="551" t="str">
        <f>IF('2_入力'!F29="","",'2_入力'!F29)</f>
        <v/>
      </c>
      <c r="H87" s="552" t="str">
        <f>IF('2_入力'!G29="","",'2_入力'!G29)</f>
        <v/>
      </c>
      <c r="I87" s="660" t="str">
        <f>IF('2_入力'!$B$29="","",'2_入力'!$B$29)</f>
        <v/>
      </c>
      <c r="J87" s="661" t="str">
        <f>IF('2_入力'!$B$29="","",'2_入力'!$B$29)</f>
        <v/>
      </c>
      <c r="K87" s="661" t="str">
        <f>IF('2_入力'!$B$29="","",'2_入力'!$B$29)</f>
        <v/>
      </c>
      <c r="L87" s="661" t="str">
        <f>IF('2_入力'!$B$29="","",'2_入力'!$B$29)</f>
        <v/>
      </c>
      <c r="M87" s="661" t="str">
        <f>IF('2_入力'!$B$29="","",'2_入力'!$B$29)</f>
        <v/>
      </c>
      <c r="N87" s="661" t="str">
        <f>IF('2_入力'!$B$29="","",'2_入力'!$B$29)</f>
        <v/>
      </c>
      <c r="O87" s="661" t="str">
        <f>IF('2_入力'!$B$29="","",'2_入力'!$B$29)</f>
        <v/>
      </c>
      <c r="P87" s="662" t="str">
        <f>IF('2_入力'!$B$29="","",'2_入力'!$B$29)</f>
        <v/>
      </c>
      <c r="Q87" s="80"/>
      <c r="R87" s="81"/>
      <c r="S87" s="110"/>
    </row>
    <row r="88" spans="1:19" ht="24" customHeight="1" thickTop="1" x14ac:dyDescent="0.15">
      <c r="A88" s="681" t="s">
        <v>21</v>
      </c>
      <c r="B88" s="682"/>
      <c r="C88" s="682"/>
      <c r="D88" s="682"/>
      <c r="E88" s="686" t="str">
        <f>IF(Bチーム名="","",Bチーム名)</f>
        <v/>
      </c>
      <c r="F88" s="686"/>
      <c r="G88" s="686"/>
      <c r="H88" s="686"/>
      <c r="I88" s="686"/>
      <c r="J88" s="686"/>
      <c r="K88" s="686"/>
      <c r="L88" s="686"/>
      <c r="M88" s="686"/>
      <c r="N88" s="686"/>
      <c r="O88" s="686"/>
      <c r="P88" s="686"/>
      <c r="Q88" s="686"/>
      <c r="R88" s="686"/>
      <c r="S88" s="168"/>
    </row>
    <row r="89" spans="1:19" ht="22.15" customHeight="1" x14ac:dyDescent="0.15">
      <c r="A89" s="178"/>
      <c r="B89" s="169"/>
      <c r="C89" s="169"/>
      <c r="D89" s="169"/>
      <c r="E89" s="169"/>
      <c r="F89" s="169"/>
      <c r="G89" s="169"/>
      <c r="H89" s="169"/>
      <c r="I89" s="169"/>
      <c r="J89" s="169"/>
      <c r="K89" s="111"/>
      <c r="S89" s="179"/>
    </row>
    <row r="90" spans="1:19" ht="16.149999999999999" customHeight="1" x14ac:dyDescent="0.15">
      <c r="A90" s="178"/>
      <c r="B90" s="169"/>
      <c r="C90" s="169"/>
      <c r="D90" s="169"/>
      <c r="E90" s="169"/>
      <c r="F90" s="169"/>
      <c r="G90" s="169"/>
      <c r="H90" s="169"/>
      <c r="I90" s="169"/>
      <c r="J90" s="169"/>
      <c r="K90" s="111"/>
      <c r="S90" s="179"/>
    </row>
    <row r="91" spans="1:19" ht="16.149999999999999" customHeight="1" x14ac:dyDescent="0.15">
      <c r="A91" s="265"/>
      <c r="B91" s="265"/>
      <c r="C91" s="265"/>
      <c r="D91" s="265"/>
      <c r="E91" s="265"/>
      <c r="F91" s="265"/>
      <c r="G91" s="265"/>
      <c r="H91" s="265"/>
      <c r="I91" s="265"/>
      <c r="J91" s="112"/>
      <c r="K91" s="112"/>
      <c r="L91" s="112"/>
      <c r="M91" s="112"/>
      <c r="N91" s="112"/>
      <c r="O91" s="112"/>
      <c r="P91" s="112"/>
      <c r="Q91" s="112"/>
      <c r="R91" s="112"/>
      <c r="S91" s="180"/>
    </row>
    <row r="92" spans="1:19" ht="19.149999999999999" customHeight="1" thickBot="1" x14ac:dyDescent="0.2">
      <c r="A92" s="266"/>
      <c r="B92" s="266"/>
      <c r="C92" s="266"/>
      <c r="D92" s="266"/>
      <c r="E92" s="266"/>
      <c r="F92" s="266"/>
      <c r="G92" s="266"/>
      <c r="H92" s="266"/>
      <c r="I92" s="266"/>
      <c r="J92" s="181"/>
      <c r="K92" s="181"/>
      <c r="L92" s="181"/>
      <c r="M92" s="181"/>
      <c r="N92" s="181"/>
      <c r="O92" s="181"/>
      <c r="P92" s="181"/>
      <c r="Q92" s="181"/>
      <c r="R92" s="181"/>
      <c r="S92" s="182"/>
    </row>
    <row r="93" spans="1:19" ht="12" customHeight="1" thickTop="1" x14ac:dyDescent="0.15">
      <c r="A93" s="668" t="s">
        <v>113</v>
      </c>
      <c r="B93" s="670" t="s">
        <v>114</v>
      </c>
      <c r="C93" s="671"/>
      <c r="D93" s="672"/>
      <c r="E93" s="663" t="s">
        <v>25</v>
      </c>
      <c r="F93" s="663"/>
      <c r="G93" s="663"/>
      <c r="H93" s="663"/>
      <c r="I93" s="663"/>
      <c r="J93" s="663"/>
      <c r="K93" s="663"/>
      <c r="L93" s="664"/>
      <c r="M93" s="717" t="s">
        <v>1</v>
      </c>
      <c r="N93" s="689" t="s">
        <v>83</v>
      </c>
      <c r="O93" s="683" t="s">
        <v>115</v>
      </c>
      <c r="P93" s="683"/>
      <c r="Q93" s="683"/>
      <c r="R93" s="683"/>
      <c r="S93" s="684"/>
    </row>
    <row r="94" spans="1:19" ht="8.1" customHeight="1" thickBot="1" x14ac:dyDescent="0.2">
      <c r="A94" s="669"/>
      <c r="B94" s="673" t="s">
        <v>113</v>
      </c>
      <c r="C94" s="669"/>
      <c r="D94" s="674"/>
      <c r="E94" s="665"/>
      <c r="F94" s="665"/>
      <c r="G94" s="665"/>
      <c r="H94" s="665"/>
      <c r="I94" s="665"/>
      <c r="J94" s="665"/>
      <c r="K94" s="665"/>
      <c r="L94" s="666"/>
      <c r="M94" s="718"/>
      <c r="N94" s="690"/>
      <c r="O94" s="245">
        <v>1</v>
      </c>
      <c r="P94" s="246">
        <v>2</v>
      </c>
      <c r="Q94" s="246">
        <v>3</v>
      </c>
      <c r="R94" s="246">
        <v>4</v>
      </c>
      <c r="S94" s="247">
        <v>5</v>
      </c>
    </row>
    <row r="95" spans="1:19" ht="19.350000000000001" customHeight="1" x14ac:dyDescent="0.15">
      <c r="A95" s="259">
        <v>1</v>
      </c>
      <c r="B95" s="547" t="str">
        <f>IF('2_入力'!L10="","",'2_入力'!L10)</f>
        <v/>
      </c>
      <c r="C95" s="545" t="str">
        <f>IF('2_入力'!M10="","",'2_入力'!M10)</f>
        <v/>
      </c>
      <c r="D95" s="546" t="str">
        <f>IF('2_入力'!N10="","",'2_入力'!N10)</f>
        <v/>
      </c>
      <c r="E95" s="675" t="str">
        <f>IF('2_入力'!I10="","",'2_入力'!I10)</f>
        <v/>
      </c>
      <c r="F95" s="676"/>
      <c r="G95" s="676"/>
      <c r="H95" s="676"/>
      <c r="I95" s="676"/>
      <c r="J95" s="676"/>
      <c r="K95" s="727" t="str">
        <f>IF('2_入力'!J10=1,"(CAP)","")</f>
        <v/>
      </c>
      <c r="L95" s="727"/>
      <c r="M95" s="117" t="str">
        <f>IF('2_入力'!K10="","",'2_入力'!K10)</f>
        <v/>
      </c>
      <c r="N95" s="123"/>
      <c r="O95" s="120"/>
      <c r="P95" s="21"/>
      <c r="Q95" s="21"/>
      <c r="R95" s="21"/>
      <c r="S95" s="107"/>
    </row>
    <row r="96" spans="1:19" ht="19.350000000000001" customHeight="1" x14ac:dyDescent="0.15">
      <c r="A96" s="260">
        <v>2</v>
      </c>
      <c r="B96" s="547" t="str">
        <f>IF('2_入力'!L11="","",'2_入力'!L11)</f>
        <v/>
      </c>
      <c r="C96" s="548" t="str">
        <f>IF('2_入力'!M11="","",'2_入力'!M11)</f>
        <v/>
      </c>
      <c r="D96" s="549" t="str">
        <f>IF('2_入力'!N11="","",'2_入力'!N11)</f>
        <v/>
      </c>
      <c r="E96" s="679" t="str">
        <f>IF('2_入力'!I11="","",'2_入力'!I11)</f>
        <v/>
      </c>
      <c r="F96" s="680"/>
      <c r="G96" s="680"/>
      <c r="H96" s="680"/>
      <c r="I96" s="680"/>
      <c r="J96" s="680"/>
      <c r="K96" s="667" t="str">
        <f>IF('2_入力'!J11=1,"(CAP)","")</f>
        <v/>
      </c>
      <c r="L96" s="667"/>
      <c r="M96" s="118" t="str">
        <f>IF('2_入力'!K11="","",'2_入力'!K11)</f>
        <v/>
      </c>
      <c r="N96" s="124"/>
      <c r="O96" s="121"/>
      <c r="P96" s="92"/>
      <c r="Q96" s="92"/>
      <c r="R96" s="92"/>
      <c r="S96" s="108"/>
    </row>
    <row r="97" spans="1:19" ht="19.350000000000001" customHeight="1" x14ac:dyDescent="0.15">
      <c r="A97" s="260">
        <v>3</v>
      </c>
      <c r="B97" s="547" t="str">
        <f>IF('2_入力'!L12="","",'2_入力'!L12)</f>
        <v/>
      </c>
      <c r="C97" s="548" t="str">
        <f>IF('2_入力'!M12="","",'2_入力'!M12)</f>
        <v/>
      </c>
      <c r="D97" s="549" t="str">
        <f>IF('2_入力'!N12="","",'2_入力'!N12)</f>
        <v/>
      </c>
      <c r="E97" s="679" t="str">
        <f>IF('2_入力'!I12="","",'2_入力'!I12)</f>
        <v/>
      </c>
      <c r="F97" s="680"/>
      <c r="G97" s="680"/>
      <c r="H97" s="680"/>
      <c r="I97" s="680"/>
      <c r="J97" s="680"/>
      <c r="K97" s="667" t="str">
        <f>IF('2_入力'!J12=1,"(CAP)","")</f>
        <v/>
      </c>
      <c r="L97" s="667"/>
      <c r="M97" s="118" t="str">
        <f>IF('2_入力'!K12="","",'2_入力'!K12)</f>
        <v/>
      </c>
      <c r="N97" s="124"/>
      <c r="O97" s="121"/>
      <c r="P97" s="92"/>
      <c r="Q97" s="92"/>
      <c r="R97" s="92"/>
      <c r="S97" s="108"/>
    </row>
    <row r="98" spans="1:19" ht="19.350000000000001" customHeight="1" x14ac:dyDescent="0.15">
      <c r="A98" s="260">
        <v>4</v>
      </c>
      <c r="B98" s="547" t="str">
        <f>IF('2_入力'!L13="","",'2_入力'!L13)</f>
        <v/>
      </c>
      <c r="C98" s="548" t="str">
        <f>IF('2_入力'!M13="","",'2_入力'!M13)</f>
        <v/>
      </c>
      <c r="D98" s="549" t="str">
        <f>IF('2_入力'!N13="","",'2_入力'!N13)</f>
        <v/>
      </c>
      <c r="E98" s="679" t="str">
        <f>IF('2_入力'!I13="","",'2_入力'!I13)</f>
        <v/>
      </c>
      <c r="F98" s="680"/>
      <c r="G98" s="680"/>
      <c r="H98" s="680"/>
      <c r="I98" s="680"/>
      <c r="J98" s="680"/>
      <c r="K98" s="667" t="str">
        <f>IF('2_入力'!J13=1,"(CAP)","")</f>
        <v/>
      </c>
      <c r="L98" s="667"/>
      <c r="M98" s="118" t="str">
        <f>IF('2_入力'!K13="","",'2_入力'!K13)</f>
        <v/>
      </c>
      <c r="N98" s="124"/>
      <c r="O98" s="121"/>
      <c r="P98" s="92"/>
      <c r="Q98" s="92"/>
      <c r="R98" s="92"/>
      <c r="S98" s="108"/>
    </row>
    <row r="99" spans="1:19" ht="19.350000000000001" customHeight="1" x14ac:dyDescent="0.15">
      <c r="A99" s="260">
        <v>5</v>
      </c>
      <c r="B99" s="547" t="str">
        <f>IF('2_入力'!L14="","",'2_入力'!L14)</f>
        <v/>
      </c>
      <c r="C99" s="548" t="str">
        <f>IF('2_入力'!M14="","",'2_入力'!M14)</f>
        <v/>
      </c>
      <c r="D99" s="549" t="str">
        <f>IF('2_入力'!N14="","",'2_入力'!N14)</f>
        <v/>
      </c>
      <c r="E99" s="679" t="str">
        <f>IF('2_入力'!I14="","",'2_入力'!I14)</f>
        <v/>
      </c>
      <c r="F99" s="680"/>
      <c r="G99" s="680"/>
      <c r="H99" s="680"/>
      <c r="I99" s="680"/>
      <c r="J99" s="680"/>
      <c r="K99" s="667" t="str">
        <f>IF('2_入力'!J14=1,"(CAP)","")</f>
        <v/>
      </c>
      <c r="L99" s="667"/>
      <c r="M99" s="118" t="str">
        <f>IF('2_入力'!K14="","",'2_入力'!K14)</f>
        <v/>
      </c>
      <c r="N99" s="124"/>
      <c r="O99" s="121"/>
      <c r="P99" s="92"/>
      <c r="Q99" s="92"/>
      <c r="R99" s="92"/>
      <c r="S99" s="108"/>
    </row>
    <row r="100" spans="1:19" ht="19.350000000000001" customHeight="1" x14ac:dyDescent="0.15">
      <c r="A100" s="260">
        <v>6</v>
      </c>
      <c r="B100" s="547" t="str">
        <f>IF('2_入力'!L15="","",'2_入力'!L15)</f>
        <v/>
      </c>
      <c r="C100" s="548" t="str">
        <f>IF('2_入力'!M15="","",'2_入力'!M15)</f>
        <v/>
      </c>
      <c r="D100" s="549" t="str">
        <f>IF('2_入力'!N15="","",'2_入力'!N15)</f>
        <v/>
      </c>
      <c r="E100" s="679" t="str">
        <f>IF('2_入力'!I15="","",'2_入力'!I15)</f>
        <v/>
      </c>
      <c r="F100" s="680"/>
      <c r="G100" s="680"/>
      <c r="H100" s="680"/>
      <c r="I100" s="680"/>
      <c r="J100" s="680"/>
      <c r="K100" s="667" t="str">
        <f>IF('2_入力'!J15=1,"(CAP)","")</f>
        <v/>
      </c>
      <c r="L100" s="667"/>
      <c r="M100" s="118" t="str">
        <f>IF('2_入力'!K15="","",'2_入力'!K15)</f>
        <v/>
      </c>
      <c r="N100" s="124"/>
      <c r="O100" s="121"/>
      <c r="P100" s="92"/>
      <c r="Q100" s="92"/>
      <c r="R100" s="92"/>
      <c r="S100" s="108"/>
    </row>
    <row r="101" spans="1:19" ht="19.350000000000001" customHeight="1" x14ac:dyDescent="0.15">
      <c r="A101" s="260">
        <v>7</v>
      </c>
      <c r="B101" s="547" t="str">
        <f>IF('2_入力'!L16="","",'2_入力'!L16)</f>
        <v/>
      </c>
      <c r="C101" s="548" t="str">
        <f>IF('2_入力'!M16="","",'2_入力'!M16)</f>
        <v/>
      </c>
      <c r="D101" s="549" t="str">
        <f>IF('2_入力'!N16="","",'2_入力'!N16)</f>
        <v/>
      </c>
      <c r="E101" s="679" t="str">
        <f>IF('2_入力'!I16="","",'2_入力'!I16)</f>
        <v/>
      </c>
      <c r="F101" s="680"/>
      <c r="G101" s="680"/>
      <c r="H101" s="680"/>
      <c r="I101" s="680"/>
      <c r="J101" s="680"/>
      <c r="K101" s="667" t="str">
        <f>IF('2_入力'!J16=1,"(CAP)","")</f>
        <v/>
      </c>
      <c r="L101" s="667"/>
      <c r="M101" s="118" t="str">
        <f>IF('2_入力'!K16="","",'2_入力'!K16)</f>
        <v/>
      </c>
      <c r="N101" s="124"/>
      <c r="O101" s="121"/>
      <c r="P101" s="92"/>
      <c r="Q101" s="92"/>
      <c r="R101" s="92"/>
      <c r="S101" s="108"/>
    </row>
    <row r="102" spans="1:19" ht="19.350000000000001" customHeight="1" x14ac:dyDescent="0.15">
      <c r="A102" s="260">
        <v>8</v>
      </c>
      <c r="B102" s="547" t="str">
        <f>IF('2_入力'!L17="","",'2_入力'!L17)</f>
        <v/>
      </c>
      <c r="C102" s="548" t="str">
        <f>IF('2_入力'!M17="","",'2_入力'!M17)</f>
        <v/>
      </c>
      <c r="D102" s="549" t="str">
        <f>IF('2_入力'!N17="","",'2_入力'!N17)</f>
        <v/>
      </c>
      <c r="E102" s="679" t="str">
        <f>IF('2_入力'!I17="","",'2_入力'!I17)</f>
        <v/>
      </c>
      <c r="F102" s="680"/>
      <c r="G102" s="680"/>
      <c r="H102" s="680"/>
      <c r="I102" s="680"/>
      <c r="J102" s="680"/>
      <c r="K102" s="667" t="str">
        <f>IF('2_入力'!J17=1,"(CAP)","")</f>
        <v/>
      </c>
      <c r="L102" s="667"/>
      <c r="M102" s="118" t="str">
        <f>IF('2_入力'!K17="","",'2_入力'!K17)</f>
        <v/>
      </c>
      <c r="N102" s="124"/>
      <c r="O102" s="121"/>
      <c r="P102" s="92"/>
      <c r="Q102" s="92"/>
      <c r="R102" s="92"/>
      <c r="S102" s="108"/>
    </row>
    <row r="103" spans="1:19" ht="19.350000000000001" customHeight="1" x14ac:dyDescent="0.15">
      <c r="A103" s="260">
        <v>9</v>
      </c>
      <c r="B103" s="547" t="str">
        <f>IF('2_入力'!L18="","",'2_入力'!L18)</f>
        <v/>
      </c>
      <c r="C103" s="548" t="str">
        <f>IF('2_入力'!M18="","",'2_入力'!M18)</f>
        <v/>
      </c>
      <c r="D103" s="549" t="str">
        <f>IF('2_入力'!N18="","",'2_入力'!N18)</f>
        <v/>
      </c>
      <c r="E103" s="679" t="str">
        <f>IF('2_入力'!I18="","",'2_入力'!I18)</f>
        <v/>
      </c>
      <c r="F103" s="680"/>
      <c r="G103" s="680"/>
      <c r="H103" s="680"/>
      <c r="I103" s="680"/>
      <c r="J103" s="680"/>
      <c r="K103" s="667" t="str">
        <f>IF('2_入力'!J18=1,"(CAP)","")</f>
        <v/>
      </c>
      <c r="L103" s="667"/>
      <c r="M103" s="118" t="str">
        <f>IF('2_入力'!K18="","",'2_入力'!K18)</f>
        <v/>
      </c>
      <c r="N103" s="124"/>
      <c r="O103" s="121"/>
      <c r="P103" s="92"/>
      <c r="Q103" s="92"/>
      <c r="R103" s="92"/>
      <c r="S103" s="108"/>
    </row>
    <row r="104" spans="1:19" ht="19.350000000000001" customHeight="1" x14ac:dyDescent="0.15">
      <c r="A104" s="260">
        <v>10</v>
      </c>
      <c r="B104" s="547" t="str">
        <f>IF('2_入力'!L19="","",'2_入力'!L19)</f>
        <v/>
      </c>
      <c r="C104" s="548" t="str">
        <f>IF('2_入力'!M19="","",'2_入力'!M19)</f>
        <v/>
      </c>
      <c r="D104" s="549" t="str">
        <f>IF('2_入力'!N19="","",'2_入力'!N19)</f>
        <v/>
      </c>
      <c r="E104" s="679" t="str">
        <f>IF('2_入力'!I19="","",'2_入力'!I19)</f>
        <v/>
      </c>
      <c r="F104" s="680"/>
      <c r="G104" s="680"/>
      <c r="H104" s="680"/>
      <c r="I104" s="680"/>
      <c r="J104" s="680"/>
      <c r="K104" s="667" t="str">
        <f>IF('2_入力'!J19=1,"(CAP)","")</f>
        <v/>
      </c>
      <c r="L104" s="667"/>
      <c r="M104" s="118" t="str">
        <f>IF('2_入力'!K19="","",'2_入力'!K19)</f>
        <v/>
      </c>
      <c r="N104" s="124"/>
      <c r="O104" s="121"/>
      <c r="P104" s="92"/>
      <c r="Q104" s="92"/>
      <c r="R104" s="92"/>
      <c r="S104" s="108"/>
    </row>
    <row r="105" spans="1:19" ht="19.350000000000001" customHeight="1" x14ac:dyDescent="0.15">
      <c r="A105" s="260">
        <v>11</v>
      </c>
      <c r="B105" s="547" t="str">
        <f>IF('2_入力'!L20="","",'2_入力'!L20)</f>
        <v/>
      </c>
      <c r="C105" s="548" t="str">
        <f>IF('2_入力'!M20="","",'2_入力'!M20)</f>
        <v/>
      </c>
      <c r="D105" s="549" t="str">
        <f>IF('2_入力'!N20="","",'2_入力'!N20)</f>
        <v/>
      </c>
      <c r="E105" s="679" t="str">
        <f>IF('2_入力'!I20="","",'2_入力'!I20)</f>
        <v/>
      </c>
      <c r="F105" s="680"/>
      <c r="G105" s="680"/>
      <c r="H105" s="680"/>
      <c r="I105" s="680"/>
      <c r="J105" s="680"/>
      <c r="K105" s="667" t="str">
        <f>IF('2_入力'!J20=1,"(CAP)","")</f>
        <v/>
      </c>
      <c r="L105" s="667"/>
      <c r="M105" s="118" t="str">
        <f>IF('2_入力'!K20="","",'2_入力'!K20)</f>
        <v/>
      </c>
      <c r="N105" s="124"/>
      <c r="O105" s="121"/>
      <c r="P105" s="92"/>
      <c r="Q105" s="92"/>
      <c r="R105" s="92"/>
      <c r="S105" s="108"/>
    </row>
    <row r="106" spans="1:19" ht="19.350000000000001" customHeight="1" x14ac:dyDescent="0.15">
      <c r="A106" s="260">
        <v>12</v>
      </c>
      <c r="B106" s="547" t="str">
        <f>IF('2_入力'!L21="","",'2_入力'!L21)</f>
        <v/>
      </c>
      <c r="C106" s="548" t="str">
        <f>IF('2_入力'!M21="","",'2_入力'!M21)</f>
        <v/>
      </c>
      <c r="D106" s="549" t="str">
        <f>IF('2_入力'!N21="","",'2_入力'!N21)</f>
        <v/>
      </c>
      <c r="E106" s="679" t="str">
        <f>IF('2_入力'!I21="","",'2_入力'!I21)</f>
        <v/>
      </c>
      <c r="F106" s="680"/>
      <c r="G106" s="680"/>
      <c r="H106" s="680"/>
      <c r="I106" s="680"/>
      <c r="J106" s="680"/>
      <c r="K106" s="667" t="str">
        <f>IF('2_入力'!J21=1,"(CAP)","")</f>
        <v/>
      </c>
      <c r="L106" s="667"/>
      <c r="M106" s="118" t="str">
        <f>IF('2_入力'!K21="","",'2_入力'!K21)</f>
        <v/>
      </c>
      <c r="N106" s="124"/>
      <c r="O106" s="121"/>
      <c r="P106" s="92"/>
      <c r="Q106" s="92"/>
      <c r="R106" s="92"/>
      <c r="S106" s="108"/>
    </row>
    <row r="107" spans="1:19" ht="19.350000000000001" customHeight="1" x14ac:dyDescent="0.15">
      <c r="A107" s="260">
        <v>13</v>
      </c>
      <c r="B107" s="547" t="str">
        <f>IF('2_入力'!L22="","",'2_入力'!L22)</f>
        <v/>
      </c>
      <c r="C107" s="548" t="str">
        <f>IF('2_入力'!M22="","",'2_入力'!M22)</f>
        <v/>
      </c>
      <c r="D107" s="549" t="str">
        <f>IF('2_入力'!N22="","",'2_入力'!N22)</f>
        <v/>
      </c>
      <c r="E107" s="679" t="str">
        <f>IF('2_入力'!I22="","",'2_入力'!I22)</f>
        <v/>
      </c>
      <c r="F107" s="680"/>
      <c r="G107" s="680"/>
      <c r="H107" s="680"/>
      <c r="I107" s="680"/>
      <c r="J107" s="680"/>
      <c r="K107" s="667" t="str">
        <f>IF('2_入力'!J22=1,"(CAP)","")</f>
        <v/>
      </c>
      <c r="L107" s="667"/>
      <c r="M107" s="118" t="str">
        <f>IF('2_入力'!K22="","",'2_入力'!K22)</f>
        <v/>
      </c>
      <c r="N107" s="124"/>
      <c r="O107" s="121"/>
      <c r="P107" s="92"/>
      <c r="Q107" s="92"/>
      <c r="R107" s="92"/>
      <c r="S107" s="108"/>
    </row>
    <row r="108" spans="1:19" ht="19.350000000000001" customHeight="1" x14ac:dyDescent="0.15">
      <c r="A108" s="260">
        <v>14</v>
      </c>
      <c r="B108" s="547" t="str">
        <f>IF('2_入力'!L23="","",'2_入力'!L23)</f>
        <v/>
      </c>
      <c r="C108" s="548" t="str">
        <f>IF('2_入力'!M23="","",'2_入力'!M23)</f>
        <v/>
      </c>
      <c r="D108" s="549" t="str">
        <f>IF('2_入力'!N23="","",'2_入力'!N23)</f>
        <v/>
      </c>
      <c r="E108" s="679" t="str">
        <f>IF('2_入力'!I23="","",'2_入力'!I23)</f>
        <v/>
      </c>
      <c r="F108" s="680"/>
      <c r="G108" s="680"/>
      <c r="H108" s="680"/>
      <c r="I108" s="680"/>
      <c r="J108" s="680"/>
      <c r="K108" s="667" t="str">
        <f>IF('2_入力'!J23=1,"(CAP)","")</f>
        <v/>
      </c>
      <c r="L108" s="667"/>
      <c r="M108" s="118" t="str">
        <f>IF('2_入力'!K23="","",'2_入力'!K23)</f>
        <v/>
      </c>
      <c r="N108" s="124"/>
      <c r="O108" s="121"/>
      <c r="P108" s="92"/>
      <c r="Q108" s="92"/>
      <c r="R108" s="92"/>
      <c r="S108" s="108"/>
    </row>
    <row r="109" spans="1:19" ht="19.350000000000001" customHeight="1" x14ac:dyDescent="0.15">
      <c r="A109" s="260">
        <v>15</v>
      </c>
      <c r="B109" s="547" t="str">
        <f>IF('2_入力'!L24="","",'2_入力'!L24)</f>
        <v/>
      </c>
      <c r="C109" s="548" t="str">
        <f>IF('2_入力'!M24="","",'2_入力'!M24)</f>
        <v/>
      </c>
      <c r="D109" s="549" t="str">
        <f>IF('2_入力'!N24="","",'2_入力'!N24)</f>
        <v/>
      </c>
      <c r="E109" s="679" t="str">
        <f>IF('2_入力'!I24="","",'2_入力'!I24)</f>
        <v/>
      </c>
      <c r="F109" s="680"/>
      <c r="G109" s="680"/>
      <c r="H109" s="680"/>
      <c r="I109" s="680"/>
      <c r="J109" s="680"/>
      <c r="K109" s="667" t="str">
        <f>IF('2_入力'!J24=1,"(CAP)","")</f>
        <v/>
      </c>
      <c r="L109" s="667"/>
      <c r="M109" s="118" t="str">
        <f>IF('2_入力'!K24="","",'2_入力'!K24)</f>
        <v/>
      </c>
      <c r="N109" s="124"/>
      <c r="O109" s="121"/>
      <c r="P109" s="92"/>
      <c r="Q109" s="92"/>
      <c r="R109" s="92"/>
      <c r="S109" s="108"/>
    </row>
    <row r="110" spans="1:19" ht="19.350000000000001" customHeight="1" x14ac:dyDescent="0.15">
      <c r="A110" s="260">
        <v>16</v>
      </c>
      <c r="B110" s="547" t="str">
        <f>IF('2_入力'!L25="","",'2_入力'!L25)</f>
        <v/>
      </c>
      <c r="C110" s="548" t="str">
        <f>IF('2_入力'!M25="","",'2_入力'!M25)</f>
        <v/>
      </c>
      <c r="D110" s="549" t="str">
        <f>IF('2_入力'!N25="","",'2_入力'!N25)</f>
        <v/>
      </c>
      <c r="E110" s="679" t="str">
        <f>IF('2_入力'!I25="","",'2_入力'!I25)</f>
        <v/>
      </c>
      <c r="F110" s="680"/>
      <c r="G110" s="680"/>
      <c r="H110" s="680"/>
      <c r="I110" s="680"/>
      <c r="J110" s="680"/>
      <c r="K110" s="667" t="str">
        <f>IF('2_入力'!J25=1,"(CAP)","")</f>
        <v/>
      </c>
      <c r="L110" s="667"/>
      <c r="M110" s="118" t="str">
        <f>IF('2_入力'!K25="","",'2_入力'!K25)</f>
        <v/>
      </c>
      <c r="N110" s="125"/>
      <c r="O110" s="122"/>
      <c r="P110" s="91"/>
      <c r="Q110" s="91"/>
      <c r="R110" s="91"/>
      <c r="S110" s="109"/>
    </row>
    <row r="111" spans="1:19" ht="19.350000000000001" customHeight="1" x14ac:dyDescent="0.15">
      <c r="A111" s="260">
        <v>17</v>
      </c>
      <c r="B111" s="547" t="str">
        <f>IF('2_入力'!L26="","",'2_入力'!L26)</f>
        <v/>
      </c>
      <c r="C111" s="548" t="str">
        <f>IF('2_入力'!M26="","",'2_入力'!M26)</f>
        <v/>
      </c>
      <c r="D111" s="549" t="str">
        <f>IF('2_入力'!N26="","",'2_入力'!N26)</f>
        <v/>
      </c>
      <c r="E111" s="679" t="str">
        <f>IF('2_入力'!I26="","",'2_入力'!I26)</f>
        <v/>
      </c>
      <c r="F111" s="680"/>
      <c r="G111" s="680"/>
      <c r="H111" s="680"/>
      <c r="I111" s="680"/>
      <c r="J111" s="680"/>
      <c r="K111" s="667" t="str">
        <f>IF('2_入力'!J26=1,"(CAP)","")</f>
        <v/>
      </c>
      <c r="L111" s="667"/>
      <c r="M111" s="118" t="str">
        <f>IF('2_入力'!K26="","",'2_入力'!K26)</f>
        <v/>
      </c>
      <c r="N111" s="125"/>
      <c r="O111" s="122"/>
      <c r="P111" s="91"/>
      <c r="Q111" s="91"/>
      <c r="R111" s="91"/>
      <c r="S111" s="109"/>
    </row>
    <row r="112" spans="1:19" ht="19.350000000000001" customHeight="1" thickBot="1" x14ac:dyDescent="0.2">
      <c r="A112" s="261">
        <v>18</v>
      </c>
      <c r="B112" s="550" t="str">
        <f>IF('2_入力'!L27="","",'2_入力'!L27)</f>
        <v/>
      </c>
      <c r="C112" s="551" t="str">
        <f>IF('2_入力'!M27="","",'2_入力'!M27)</f>
        <v/>
      </c>
      <c r="D112" s="552" t="str">
        <f>IF('2_入力'!N27="","",'2_入力'!N27)</f>
        <v/>
      </c>
      <c r="E112" s="677" t="str">
        <f>IF('2_入力'!I27="","",'2_入力'!I27)</f>
        <v/>
      </c>
      <c r="F112" s="678"/>
      <c r="G112" s="678"/>
      <c r="H112" s="678"/>
      <c r="I112" s="678"/>
      <c r="J112" s="678"/>
      <c r="K112" s="685" t="str">
        <f>IF('2_入力'!J27=1,"(CAP)","")</f>
        <v/>
      </c>
      <c r="L112" s="685"/>
      <c r="M112" s="119" t="str">
        <f>IF('2_入力'!K27="","",'2_入力'!K27)</f>
        <v/>
      </c>
      <c r="N112" s="126"/>
      <c r="O112" s="80"/>
      <c r="P112" s="81"/>
      <c r="Q112" s="81"/>
      <c r="R112" s="81"/>
      <c r="S112" s="110"/>
    </row>
    <row r="113" spans="1:39" ht="19.350000000000001" customHeight="1" thickTop="1" x14ac:dyDescent="0.15">
      <c r="A113" s="655" t="s">
        <v>4</v>
      </c>
      <c r="B113" s="655"/>
      <c r="C113" s="655"/>
      <c r="D113" s="655"/>
      <c r="F113" s="556" t="str">
        <f>IF('2_入力'!L28="","",'2_入力'!L28)</f>
        <v/>
      </c>
      <c r="G113" s="557" t="str">
        <f>IF('2_入力'!M28="","",'2_入力'!M28)</f>
        <v/>
      </c>
      <c r="H113" s="558" t="str">
        <f>IF('2_入力'!N28="","",'2_入力'!N28)</f>
        <v/>
      </c>
      <c r="I113" s="687" t="str">
        <f>IF('2_入力'!$I$28="","",'2_入力'!$I$28)</f>
        <v/>
      </c>
      <c r="J113" s="688"/>
      <c r="K113" s="658"/>
      <c r="L113" s="658"/>
      <c r="M113" s="658"/>
      <c r="N113" s="658"/>
      <c r="O113" s="658"/>
      <c r="P113" s="659"/>
      <c r="Q113" s="113"/>
      <c r="R113" s="114"/>
      <c r="S113" s="115"/>
    </row>
    <row r="114" spans="1:39" ht="19.350000000000001" customHeight="1" thickBot="1" x14ac:dyDescent="0.2">
      <c r="A114" s="656" t="s">
        <v>27</v>
      </c>
      <c r="B114" s="656"/>
      <c r="C114" s="656"/>
      <c r="D114" s="656"/>
      <c r="E114" s="273"/>
      <c r="F114" s="550" t="str">
        <f>IF('2_入力'!L29="","",'2_入力'!L29)</f>
        <v/>
      </c>
      <c r="G114" s="551" t="str">
        <f>IF('2_入力'!M29="","",'2_入力'!M29)</f>
        <v/>
      </c>
      <c r="H114" s="552" t="str">
        <f>IF('2_入力'!N29="","",'2_入力'!N29)</f>
        <v/>
      </c>
      <c r="I114" s="660" t="str">
        <f>IF('2_入力'!$I$29="","",'2_入力'!$I$29)</f>
        <v/>
      </c>
      <c r="J114" s="661"/>
      <c r="K114" s="661"/>
      <c r="L114" s="661"/>
      <c r="M114" s="661"/>
      <c r="N114" s="661"/>
      <c r="O114" s="661"/>
      <c r="P114" s="662"/>
      <c r="Q114" s="80"/>
      <c r="R114" s="81"/>
      <c r="S114" s="110"/>
    </row>
    <row r="115" spans="1:39" ht="20.100000000000001" customHeight="1" thickTop="1" x14ac:dyDescent="0.15">
      <c r="A115" s="262" t="s">
        <v>93</v>
      </c>
      <c r="B115" s="173"/>
      <c r="C115" s="173"/>
      <c r="D115" s="173"/>
      <c r="E115" s="173"/>
      <c r="F115" s="173"/>
      <c r="G115" s="173"/>
      <c r="H115" s="173"/>
      <c r="I115" s="173"/>
      <c r="J115" s="105"/>
      <c r="K115" s="105"/>
      <c r="L115" s="105"/>
      <c r="M115" s="105"/>
      <c r="N115" s="190"/>
      <c r="O115" s="739" t="s">
        <v>78</v>
      </c>
      <c r="P115" s="740"/>
      <c r="Q115" s="740"/>
      <c r="R115" s="740"/>
      <c r="S115" s="741"/>
    </row>
    <row r="116" spans="1:39" ht="20.100000000000001" customHeight="1" x14ac:dyDescent="0.15">
      <c r="A116" s="20" t="s">
        <v>92</v>
      </c>
      <c r="I116" s="106"/>
      <c r="J116" s="106"/>
      <c r="K116" s="106"/>
      <c r="L116" s="106"/>
      <c r="M116" s="106"/>
      <c r="N116" s="113"/>
      <c r="O116" s="192"/>
      <c r="P116" s="193"/>
      <c r="Q116" s="193"/>
      <c r="R116" s="193"/>
      <c r="S116" s="194"/>
    </row>
    <row r="117" spans="1:39" ht="20.100000000000001" customHeight="1" x14ac:dyDescent="0.15">
      <c r="A117" s="20" t="s">
        <v>91</v>
      </c>
      <c r="I117" s="106"/>
      <c r="J117" s="106"/>
      <c r="K117" s="106"/>
      <c r="L117" s="106"/>
      <c r="M117" s="106"/>
      <c r="N117" s="113"/>
      <c r="O117" s="195"/>
      <c r="S117" s="184"/>
    </row>
    <row r="118" spans="1:39" ht="20.100000000000001" customHeight="1" x14ac:dyDescent="0.15">
      <c r="A118" s="20" t="s">
        <v>90</v>
      </c>
      <c r="I118" s="106"/>
      <c r="J118" s="106"/>
      <c r="K118" s="106"/>
      <c r="L118" s="106"/>
      <c r="M118" s="106"/>
      <c r="N118" s="113"/>
      <c r="O118" s="195"/>
      <c r="S118" s="184"/>
    </row>
    <row r="119" spans="1:39" ht="6" customHeight="1" thickBot="1" x14ac:dyDescent="0.2">
      <c r="A119" s="263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91"/>
      <c r="O119" s="189"/>
      <c r="P119" s="185"/>
      <c r="Q119" s="185"/>
      <c r="R119" s="185"/>
      <c r="S119" s="186"/>
    </row>
    <row r="120" spans="1:39" ht="22.15" customHeight="1" thickTop="1" x14ac:dyDescent="0.15">
      <c r="A120" s="262" t="s">
        <v>89</v>
      </c>
      <c r="B120" s="173"/>
      <c r="C120" s="173"/>
      <c r="D120" s="173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83"/>
    </row>
    <row r="121" spans="1:39" ht="22.15" customHeight="1" x14ac:dyDescent="0.2">
      <c r="A121" s="20" t="s">
        <v>88</v>
      </c>
      <c r="E121" s="106"/>
      <c r="F121" s="106"/>
      <c r="G121" s="106"/>
      <c r="H121" s="106"/>
      <c r="I121" s="106"/>
      <c r="J121" s="106"/>
      <c r="K121" s="106"/>
      <c r="L121" s="20" t="s">
        <v>77</v>
      </c>
      <c r="M121" s="187"/>
      <c r="O121" s="106"/>
      <c r="P121" s="106"/>
      <c r="Q121" s="106"/>
      <c r="R121" s="106"/>
      <c r="S121" s="184"/>
    </row>
    <row r="122" spans="1:39" ht="6" customHeight="1" x14ac:dyDescent="0.15">
      <c r="S122" s="184"/>
    </row>
    <row r="123" spans="1:39" ht="16.149999999999999" customHeight="1" x14ac:dyDescent="0.15"/>
    <row r="124" spans="1:39" ht="22.15" customHeight="1" x14ac:dyDescent="0.2">
      <c r="U124" s="252" t="s">
        <v>84</v>
      </c>
      <c r="V124" s="253"/>
      <c r="W124" s="171"/>
      <c r="X124" s="204" t="s">
        <v>40</v>
      </c>
      <c r="Y124" s="205"/>
      <c r="Z124" s="205"/>
      <c r="AA124" s="205"/>
      <c r="AB124" s="205"/>
      <c r="AC124" s="205"/>
      <c r="AD124" s="205"/>
      <c r="AE124" s="206" t="s">
        <v>17</v>
      </c>
      <c r="AF124" s="738"/>
      <c r="AG124" s="738"/>
      <c r="AH124" s="207"/>
      <c r="AI124" s="90"/>
      <c r="AJ124" s="206" t="s">
        <v>16</v>
      </c>
      <c r="AK124" s="738"/>
      <c r="AL124" s="738"/>
      <c r="AM124" s="212"/>
    </row>
    <row r="125" spans="1:39" ht="22.15" customHeight="1" x14ac:dyDescent="0.2">
      <c r="U125" s="171"/>
      <c r="V125" s="171"/>
      <c r="W125" s="171"/>
      <c r="X125" s="204" t="s">
        <v>41</v>
      </c>
      <c r="Y125" s="205"/>
      <c r="Z125" s="205"/>
      <c r="AA125" s="205"/>
      <c r="AB125" s="205"/>
      <c r="AC125" s="205"/>
      <c r="AD125" s="205"/>
      <c r="AE125" s="206" t="s">
        <v>17</v>
      </c>
      <c r="AF125" s="737"/>
      <c r="AG125" s="737"/>
      <c r="AH125" s="207"/>
      <c r="AI125" s="90"/>
      <c r="AJ125" s="206" t="s">
        <v>16</v>
      </c>
      <c r="AK125" s="737"/>
      <c r="AL125" s="737"/>
      <c r="AM125" s="212"/>
    </row>
    <row r="126" spans="1:39" ht="22.15" customHeight="1" x14ac:dyDescent="0.2">
      <c r="U126" s="171"/>
      <c r="V126" s="171"/>
      <c r="W126" s="171"/>
      <c r="X126" s="204" t="s">
        <v>42</v>
      </c>
      <c r="Y126" s="205"/>
      <c r="Z126" s="205"/>
      <c r="AA126" s="205"/>
      <c r="AB126" s="205"/>
      <c r="AC126" s="205"/>
      <c r="AD126" s="205"/>
      <c r="AE126" s="206" t="s">
        <v>17</v>
      </c>
      <c r="AF126" s="737"/>
      <c r="AG126" s="737"/>
      <c r="AH126" s="207"/>
      <c r="AI126" s="90"/>
      <c r="AJ126" s="206" t="s">
        <v>16</v>
      </c>
      <c r="AK126" s="737"/>
      <c r="AL126" s="737"/>
      <c r="AM126" s="212"/>
    </row>
    <row r="127" spans="1:39" ht="22.15" customHeight="1" x14ac:dyDescent="0.2">
      <c r="U127" s="171"/>
      <c r="V127" s="171"/>
      <c r="W127" s="171"/>
      <c r="X127" s="204" t="s">
        <v>43</v>
      </c>
      <c r="Y127" s="205"/>
      <c r="Z127" s="205"/>
      <c r="AA127" s="205"/>
      <c r="AB127" s="205"/>
      <c r="AC127" s="205"/>
      <c r="AD127" s="205"/>
      <c r="AE127" s="206" t="s">
        <v>17</v>
      </c>
      <c r="AF127" s="737"/>
      <c r="AG127" s="737"/>
      <c r="AH127" s="207"/>
      <c r="AI127" s="90"/>
      <c r="AJ127" s="206" t="s">
        <v>16</v>
      </c>
      <c r="AK127" s="737"/>
      <c r="AL127" s="737"/>
      <c r="AM127" s="212"/>
    </row>
    <row r="128" spans="1:39" ht="22.15" customHeight="1" x14ac:dyDescent="0.2">
      <c r="U128" s="171"/>
      <c r="V128" s="171"/>
      <c r="W128" s="171"/>
      <c r="X128" s="204" t="s">
        <v>71</v>
      </c>
      <c r="Y128" s="205"/>
      <c r="Z128" s="205"/>
      <c r="AA128" s="205"/>
      <c r="AB128" s="205"/>
      <c r="AC128" s="205"/>
      <c r="AD128" s="205"/>
      <c r="AE128" s="206" t="s">
        <v>17</v>
      </c>
      <c r="AF128" s="737"/>
      <c r="AG128" s="737"/>
      <c r="AH128" s="207"/>
      <c r="AI128" s="90"/>
      <c r="AJ128" s="206" t="s">
        <v>16</v>
      </c>
      <c r="AK128" s="737"/>
      <c r="AL128" s="737"/>
      <c r="AM128" s="212"/>
    </row>
    <row r="129" spans="21:39" ht="4.1500000000000004" customHeight="1" thickBot="1" x14ac:dyDescent="0.25">
      <c r="U129" s="172"/>
      <c r="V129" s="172"/>
      <c r="W129" s="172"/>
      <c r="X129" s="204"/>
      <c r="Y129" s="205"/>
      <c r="Z129" s="205"/>
      <c r="AA129" s="205"/>
      <c r="AB129" s="205"/>
      <c r="AC129" s="205"/>
      <c r="AD129" s="205"/>
      <c r="AE129" s="206"/>
      <c r="AH129" s="207"/>
      <c r="AI129" s="90"/>
      <c r="AJ129" s="206"/>
      <c r="AM129" s="254"/>
    </row>
    <row r="130" spans="21:39" ht="24" customHeight="1" thickTop="1" thickBot="1" x14ac:dyDescent="0.2">
      <c r="U130" s="209" t="s">
        <v>85</v>
      </c>
      <c r="V130" s="209"/>
      <c r="W130" s="209"/>
      <c r="X130" s="209"/>
      <c r="Y130" s="209"/>
      <c r="Z130" s="209"/>
      <c r="AA130" s="209"/>
      <c r="AB130" s="209"/>
      <c r="AC130" s="209"/>
      <c r="AD130" s="210"/>
      <c r="AE130" s="104" t="s">
        <v>17</v>
      </c>
      <c r="AF130" s="691"/>
      <c r="AG130" s="691"/>
      <c r="AH130" s="692" t="s">
        <v>18</v>
      </c>
      <c r="AI130" s="693"/>
      <c r="AJ130" s="693"/>
      <c r="AK130" s="691"/>
      <c r="AL130" s="691"/>
      <c r="AM130" s="255" t="s">
        <v>16</v>
      </c>
    </row>
    <row r="131" spans="21:39" ht="24" customHeight="1" thickTop="1" thickBot="1" x14ac:dyDescent="0.2">
      <c r="U131" s="209" t="s">
        <v>86</v>
      </c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694"/>
      <c r="AF131" s="695"/>
      <c r="AG131" s="695"/>
      <c r="AH131" s="695"/>
      <c r="AI131" s="695"/>
      <c r="AJ131" s="695"/>
      <c r="AK131" s="695"/>
      <c r="AL131" s="695"/>
      <c r="AM131" s="696"/>
    </row>
    <row r="132" spans="21:39" ht="24" customHeight="1" thickTop="1" x14ac:dyDescent="0.15">
      <c r="U132" s="256" t="s">
        <v>87</v>
      </c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697"/>
      <c r="AF132" s="698"/>
      <c r="AG132" s="698"/>
      <c r="AH132" s="698"/>
      <c r="AI132" s="698"/>
      <c r="AJ132" s="698"/>
      <c r="AK132" s="698"/>
      <c r="AL132" s="698"/>
      <c r="AM132" s="699"/>
    </row>
  </sheetData>
  <mergeCells count="144">
    <mergeCell ref="E109:J109"/>
    <mergeCell ref="E110:J110"/>
    <mergeCell ref="E111:J111"/>
    <mergeCell ref="E112:J112"/>
    <mergeCell ref="AK128:AL128"/>
    <mergeCell ref="AK127:AL127"/>
    <mergeCell ref="AK126:AL126"/>
    <mergeCell ref="AK125:AL125"/>
    <mergeCell ref="AK124:AL124"/>
    <mergeCell ref="AF128:AG128"/>
    <mergeCell ref="AF127:AG127"/>
    <mergeCell ref="AF126:AG126"/>
    <mergeCell ref="AF125:AG125"/>
    <mergeCell ref="AF124:AG124"/>
    <mergeCell ref="O115:S115"/>
    <mergeCell ref="E97:J97"/>
    <mergeCell ref="E98:J98"/>
    <mergeCell ref="E99:J99"/>
    <mergeCell ref="E100:J100"/>
    <mergeCell ref="AB4:AE4"/>
    <mergeCell ref="AL9:AM9"/>
    <mergeCell ref="W9:X9"/>
    <mergeCell ref="Z9:AA9"/>
    <mergeCell ref="AB9:AC9"/>
    <mergeCell ref="AE9:AF9"/>
    <mergeCell ref="AG9:AH9"/>
    <mergeCell ref="U8:AM8"/>
    <mergeCell ref="AJ9:AK9"/>
    <mergeCell ref="Z6:AB6"/>
    <mergeCell ref="AG6:AJ6"/>
    <mergeCell ref="K70:L70"/>
    <mergeCell ref="K68:L68"/>
    <mergeCell ref="L6:T6"/>
    <mergeCell ref="M93:M94"/>
    <mergeCell ref="K85:L85"/>
    <mergeCell ref="E74:J74"/>
    <mergeCell ref="E73:J73"/>
    <mergeCell ref="E72:J72"/>
    <mergeCell ref="E69:J69"/>
    <mergeCell ref="E70:J70"/>
    <mergeCell ref="E71:J71"/>
    <mergeCell ref="E76:J76"/>
    <mergeCell ref="E75:J75"/>
    <mergeCell ref="AA2:AM2"/>
    <mergeCell ref="X3:AG3"/>
    <mergeCell ref="K96:L96"/>
    <mergeCell ref="K71:L71"/>
    <mergeCell ref="K83:L83"/>
    <mergeCell ref="K84:L84"/>
    <mergeCell ref="K73:L73"/>
    <mergeCell ref="K76:L76"/>
    <mergeCell ref="K95:L95"/>
    <mergeCell ref="K74:L74"/>
    <mergeCell ref="O66:S66"/>
    <mergeCell ref="K72:L72"/>
    <mergeCell ref="K82:L82"/>
    <mergeCell ref="K69:L69"/>
    <mergeCell ref="E95:J95"/>
    <mergeCell ref="E96:J96"/>
    <mergeCell ref="S1:V1"/>
    <mergeCell ref="O58:S58"/>
    <mergeCell ref="A4:D4"/>
    <mergeCell ref="A3:D3"/>
    <mergeCell ref="T3:V3"/>
    <mergeCell ref="H3:Q3"/>
    <mergeCell ref="U9:V9"/>
    <mergeCell ref="M66:M67"/>
    <mergeCell ref="N66:N67"/>
    <mergeCell ref="A61:D61"/>
    <mergeCell ref="A6:D6"/>
    <mergeCell ref="G2:Z2"/>
    <mergeCell ref="E61:R61"/>
    <mergeCell ref="AF130:AG130"/>
    <mergeCell ref="AH130:AJ130"/>
    <mergeCell ref="AK130:AL130"/>
    <mergeCell ref="AE131:AM131"/>
    <mergeCell ref="AE132:AM132"/>
    <mergeCell ref="E4:T4"/>
    <mergeCell ref="J6:K6"/>
    <mergeCell ref="U4:V4"/>
    <mergeCell ref="W4:AA4"/>
    <mergeCell ref="U6:V6"/>
    <mergeCell ref="W6:Y6"/>
    <mergeCell ref="E6:I6"/>
    <mergeCell ref="K106:L106"/>
    <mergeCell ref="K107:L107"/>
    <mergeCell ref="K100:L100"/>
    <mergeCell ref="K109:L109"/>
    <mergeCell ref="K110:L110"/>
    <mergeCell ref="K104:L104"/>
    <mergeCell ref="K105:L105"/>
    <mergeCell ref="K78:L78"/>
    <mergeCell ref="K108:L108"/>
    <mergeCell ref="K81:L81"/>
    <mergeCell ref="K79:L79"/>
    <mergeCell ref="K80:L80"/>
    <mergeCell ref="K97:L97"/>
    <mergeCell ref="A88:D88"/>
    <mergeCell ref="K101:L101"/>
    <mergeCell ref="A114:D114"/>
    <mergeCell ref="O93:S93"/>
    <mergeCell ref="K111:L111"/>
    <mergeCell ref="K112:L112"/>
    <mergeCell ref="E88:R88"/>
    <mergeCell ref="A113:D113"/>
    <mergeCell ref="K98:L98"/>
    <mergeCell ref="K99:L99"/>
    <mergeCell ref="K102:L102"/>
    <mergeCell ref="K103:L103"/>
    <mergeCell ref="I114:P114"/>
    <mergeCell ref="I113:P113"/>
    <mergeCell ref="N93:N94"/>
    <mergeCell ref="E101:J101"/>
    <mergeCell ref="E102:J102"/>
    <mergeCell ref="E103:J103"/>
    <mergeCell ref="E104:J104"/>
    <mergeCell ref="E105:J105"/>
    <mergeCell ref="E106:J106"/>
    <mergeCell ref="E107:J107"/>
    <mergeCell ref="E108:J108"/>
    <mergeCell ref="A86:D86"/>
    <mergeCell ref="A87:D87"/>
    <mergeCell ref="I86:P86"/>
    <mergeCell ref="I87:P87"/>
    <mergeCell ref="E93:L94"/>
    <mergeCell ref="K75:L75"/>
    <mergeCell ref="K77:L77"/>
    <mergeCell ref="E66:L67"/>
    <mergeCell ref="A66:A67"/>
    <mergeCell ref="B66:D66"/>
    <mergeCell ref="B67:D67"/>
    <mergeCell ref="A93:A94"/>
    <mergeCell ref="B93:D93"/>
    <mergeCell ref="B94:D94"/>
    <mergeCell ref="E68:J68"/>
    <mergeCell ref="E85:J85"/>
    <mergeCell ref="E80:J80"/>
    <mergeCell ref="E81:J81"/>
    <mergeCell ref="E82:J82"/>
    <mergeCell ref="E83:J83"/>
    <mergeCell ref="E84:J84"/>
    <mergeCell ref="E78:J78"/>
    <mergeCell ref="E79:J79"/>
    <mergeCell ref="E77:J77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"/>
  <sheetViews>
    <sheetView showGridLines="0" workbookViewId="0">
      <selection activeCell="K11" sqref="K11"/>
    </sheetView>
  </sheetViews>
  <sheetFormatPr defaultColWidth="3.625" defaultRowHeight="23.1" customHeight="1" x14ac:dyDescent="0.15"/>
  <cols>
    <col min="1" max="4" width="3.625" style="176"/>
    <col min="5" max="5" width="2.625" style="176" customWidth="1"/>
    <col min="6" max="8" width="3.625" style="176"/>
    <col min="9" max="9" width="2.625" style="176" customWidth="1"/>
    <col min="10" max="10" width="3.625" style="177"/>
    <col min="11" max="14" width="3.625" style="176"/>
    <col min="15" max="15" width="4.625" style="176" customWidth="1"/>
    <col min="16" max="16384" width="3.625" style="176"/>
  </cols>
  <sheetData>
    <row r="1" spans="2:19" ht="13.5" x14ac:dyDescent="0.15">
      <c r="B1" s="176" t="s">
        <v>24</v>
      </c>
      <c r="J1" s="742" t="s">
        <v>15</v>
      </c>
      <c r="K1" s="742"/>
      <c r="L1" s="742"/>
      <c r="M1" s="742"/>
      <c r="N1" s="742"/>
      <c r="O1" s="742"/>
      <c r="P1" s="742"/>
      <c r="Q1" s="742"/>
      <c r="R1" s="742"/>
      <c r="S1" s="742"/>
    </row>
    <row r="2" spans="2:19" ht="18" customHeight="1" x14ac:dyDescent="0.15">
      <c r="B2" s="251"/>
      <c r="C2" s="251"/>
      <c r="F2" s="176" t="s">
        <v>74</v>
      </c>
      <c r="J2" s="248" t="s">
        <v>76</v>
      </c>
      <c r="K2" s="250">
        <v>1</v>
      </c>
      <c r="L2" s="250">
        <v>2</v>
      </c>
      <c r="M2" s="250">
        <v>3</v>
      </c>
      <c r="N2" s="250">
        <v>4</v>
      </c>
      <c r="O2" s="219" t="s">
        <v>75</v>
      </c>
      <c r="P2" s="250">
        <v>1</v>
      </c>
      <c r="Q2" s="250">
        <v>2</v>
      </c>
      <c r="R2" s="250">
        <v>3</v>
      </c>
      <c r="S2" s="250">
        <v>4</v>
      </c>
    </row>
    <row r="3" spans="2:19" ht="3" customHeight="1" x14ac:dyDescent="0.15">
      <c r="J3" s="248"/>
      <c r="K3" s="249"/>
      <c r="L3" s="249"/>
      <c r="M3" s="249"/>
      <c r="N3" s="249"/>
      <c r="O3" s="249"/>
      <c r="P3" s="249"/>
      <c r="Q3" s="249"/>
      <c r="R3" s="249"/>
      <c r="S3" s="249"/>
    </row>
    <row r="4" spans="2:19" ht="18" customHeight="1" x14ac:dyDescent="0.15">
      <c r="B4" s="251"/>
      <c r="C4" s="251"/>
      <c r="D4" s="251"/>
      <c r="F4" s="176" t="s">
        <v>74</v>
      </c>
      <c r="J4" s="248" t="s">
        <v>73</v>
      </c>
      <c r="K4" s="250">
        <v>1</v>
      </c>
      <c r="L4" s="250">
        <v>2</v>
      </c>
      <c r="M4" s="250">
        <v>3</v>
      </c>
      <c r="N4" s="250">
        <v>4</v>
      </c>
      <c r="O4" s="219" t="s">
        <v>72</v>
      </c>
      <c r="P4" s="250">
        <v>1</v>
      </c>
      <c r="Q4" s="250">
        <v>2</v>
      </c>
      <c r="R4" s="250">
        <v>3</v>
      </c>
      <c r="S4" s="250">
        <v>4</v>
      </c>
    </row>
    <row r="5" spans="2:19" ht="3" customHeight="1" x14ac:dyDescent="0.15"/>
    <row r="6" spans="2:19" ht="18" customHeight="1" x14ac:dyDescent="0.15">
      <c r="B6" s="251"/>
      <c r="C6" s="251"/>
      <c r="D6" s="251"/>
      <c r="F6" s="176" t="s">
        <v>71</v>
      </c>
    </row>
  </sheetData>
  <mergeCells count="1">
    <mergeCell ref="J1:S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X29"/>
  <sheetViews>
    <sheetView workbookViewId="0">
      <selection activeCell="B2" sqref="B2:K2"/>
    </sheetView>
  </sheetViews>
  <sheetFormatPr defaultColWidth="9" defaultRowHeight="13.5" x14ac:dyDescent="0.15"/>
  <cols>
    <col min="1" max="1" width="10.625" style="6" bestFit="1" customWidth="1"/>
    <col min="2" max="2" width="16.625" style="6" customWidth="1"/>
    <col min="3" max="3" width="4.125" style="6" customWidth="1"/>
    <col min="4" max="4" width="4.625" style="6" customWidth="1"/>
    <col min="5" max="7" width="2.5" style="6" customWidth="1"/>
    <col min="8" max="8" width="1.625" style="6" customWidth="1"/>
    <col min="9" max="9" width="16.625" style="6" customWidth="1"/>
    <col min="10" max="10" width="4.125" style="6" bestFit="1" customWidth="1"/>
    <col min="11" max="11" width="4.625" style="6" customWidth="1"/>
    <col min="12" max="14" width="2.75" style="6" customWidth="1"/>
    <col min="15" max="15" width="9" style="6"/>
    <col min="16" max="16" width="4.625" style="6" customWidth="1"/>
    <col min="17" max="17" width="9" style="6"/>
    <col min="18" max="18" width="2.875" style="6" bestFit="1" customWidth="1"/>
    <col min="19" max="22" width="9" style="6"/>
    <col min="23" max="23" width="9.5" style="6" bestFit="1" customWidth="1"/>
    <col min="24" max="16384" width="9" style="6"/>
  </cols>
  <sheetData>
    <row r="1" spans="1:24" x14ac:dyDescent="0.15">
      <c r="A1" s="4" t="s">
        <v>8</v>
      </c>
      <c r="B1" s="746" t="s">
        <v>266</v>
      </c>
      <c r="C1" s="746"/>
      <c r="D1" s="746"/>
      <c r="E1" s="746"/>
      <c r="F1" s="746"/>
      <c r="G1" s="746"/>
      <c r="H1" s="746"/>
      <c r="I1" s="746"/>
      <c r="J1" s="746"/>
      <c r="K1" s="746"/>
      <c r="O1" s="5" t="str">
        <f>IF(大会名="","←大会名を入力してください","")</f>
        <v/>
      </c>
    </row>
    <row r="2" spans="1:24" x14ac:dyDescent="0.15">
      <c r="A2" s="4" t="s">
        <v>0</v>
      </c>
      <c r="B2" s="747" t="str">
        <f>IF(Game.No="","",IF(VLOOKUP(Game.No,game_list,4,FALSE)="","",VLOOKUP(Game.No,game_list,4,FALSE)))</f>
        <v/>
      </c>
      <c r="C2" s="748"/>
      <c r="D2" s="748"/>
      <c r="E2" s="748"/>
      <c r="F2" s="748"/>
      <c r="G2" s="748"/>
      <c r="H2" s="748"/>
      <c r="I2" s="748"/>
      <c r="J2" s="748"/>
      <c r="K2" s="748"/>
      <c r="O2" s="5"/>
      <c r="R2" s="147"/>
    </row>
    <row r="3" spans="1:24" x14ac:dyDescent="0.15">
      <c r="A3" s="4" t="s">
        <v>81</v>
      </c>
      <c r="B3" s="33"/>
      <c r="C3" s="5" t="str">
        <f>IF(Game.No="","←Game.Noを入力してください","")</f>
        <v>←Game.Noを入力してください</v>
      </c>
      <c r="P3" s="149" t="s">
        <v>58</v>
      </c>
      <c r="Q3" s="150"/>
      <c r="R3" s="150"/>
      <c r="S3" s="150"/>
      <c r="T3" s="150"/>
      <c r="U3" s="150"/>
      <c r="V3" s="150"/>
      <c r="W3" s="150"/>
      <c r="X3" s="151"/>
    </row>
    <row r="4" spans="1:24" x14ac:dyDescent="0.15">
      <c r="A4" s="4" t="s">
        <v>80</v>
      </c>
      <c r="B4" s="236" t="str">
        <f>IF(Game.No="","",IF(VLOOKUP(Game.No,game_list,2,FALSE)="","",VLOOKUP(Game.No,game_list,2,FALSE)))</f>
        <v/>
      </c>
      <c r="C4" s="38"/>
      <c r="P4" s="152" t="s">
        <v>95</v>
      </c>
      <c r="Q4" s="148"/>
      <c r="R4" s="148"/>
      <c r="S4" s="148"/>
      <c r="T4" s="148"/>
      <c r="U4" s="148"/>
      <c r="V4" s="148"/>
      <c r="W4" s="148"/>
      <c r="X4" s="153"/>
    </row>
    <row r="5" spans="1:24" x14ac:dyDescent="0.15">
      <c r="A5" s="4" t="s">
        <v>22</v>
      </c>
      <c r="B5" s="57" t="str">
        <f>IF(Game.No="","",IF(VLOOKUP(Game.No,game_list,3,FALSE)="","",VLOOKUP(Game.No,game_list,3,FALSE)))</f>
        <v/>
      </c>
      <c r="C5" s="38"/>
      <c r="P5" s="154" t="s">
        <v>96</v>
      </c>
      <c r="Q5" s="148"/>
      <c r="R5" s="148"/>
      <c r="S5" s="148"/>
      <c r="T5" s="148"/>
      <c r="U5" s="148"/>
      <c r="V5" s="148"/>
      <c r="W5" s="148"/>
      <c r="X5" s="153"/>
    </row>
    <row r="6" spans="1:24" x14ac:dyDescent="0.15">
      <c r="P6" s="152" t="s">
        <v>63</v>
      </c>
      <c r="Q6" s="148"/>
      <c r="R6" s="148"/>
      <c r="S6" s="148"/>
      <c r="T6" s="148"/>
      <c r="U6" s="148"/>
      <c r="V6" s="148"/>
      <c r="W6" s="148"/>
      <c r="X6" s="153"/>
    </row>
    <row r="7" spans="1:24" ht="15" thickBot="1" x14ac:dyDescent="0.2">
      <c r="A7" s="4"/>
      <c r="B7" s="7" t="s">
        <v>6</v>
      </c>
      <c r="C7" s="749" t="s">
        <v>37</v>
      </c>
      <c r="D7" s="749"/>
      <c r="E7" s="457"/>
      <c r="F7" s="457"/>
      <c r="G7" s="457"/>
      <c r="H7" s="8"/>
      <c r="I7" s="7" t="s">
        <v>7</v>
      </c>
      <c r="J7" s="749" t="s">
        <v>37</v>
      </c>
      <c r="K7" s="749"/>
      <c r="L7" s="457"/>
      <c r="M7" s="457"/>
      <c r="N7" s="457"/>
      <c r="P7" s="155"/>
      <c r="Q7" s="148"/>
      <c r="R7" s="148"/>
      <c r="S7" s="148"/>
      <c r="T7" s="148"/>
      <c r="U7" s="148"/>
      <c r="V7" s="148"/>
      <c r="W7" s="148"/>
      <c r="X7" s="153"/>
    </row>
    <row r="8" spans="1:24" ht="14.25" thickBot="1" x14ac:dyDescent="0.2">
      <c r="A8" s="4" t="s">
        <v>2</v>
      </c>
      <c r="B8" s="58" t="str">
        <f>IF(A記号="","",HLOOKUP(A記号&amp;1,team_list,2,FALSE))</f>
        <v/>
      </c>
      <c r="C8" s="743" t="str">
        <f>IF(Game.No="","",IF(VLOOKUP(Game.No,game_list,5,FALSE)="","",VLOOKUP(Game.No,game_list,5,FALSE)))</f>
        <v/>
      </c>
      <c r="D8" s="744"/>
      <c r="E8" s="455"/>
      <c r="F8" s="468"/>
      <c r="G8" s="456"/>
      <c r="H8" s="8"/>
      <c r="I8" s="58" t="str">
        <f>IF(B記号="","",HLOOKUP(B記号&amp;1,team_list,2,FALSE))</f>
        <v/>
      </c>
      <c r="J8" s="743" t="str">
        <f>IF(Game.No="","",IF(VLOOKUP(Game.No,game_list,6,FALSE)="","",VLOOKUP(Game.No,game_list,6,FALSE)))</f>
        <v/>
      </c>
      <c r="K8" s="745"/>
      <c r="L8" s="455"/>
      <c r="M8" s="468"/>
      <c r="N8" s="456"/>
      <c r="P8" s="156" t="s">
        <v>52</v>
      </c>
      <c r="Q8" s="148"/>
      <c r="R8" s="148"/>
      <c r="S8" s="148"/>
      <c r="T8" s="148"/>
      <c r="U8" s="148"/>
      <c r="V8" s="148"/>
      <c r="W8" s="148"/>
      <c r="X8" s="153"/>
    </row>
    <row r="9" spans="1:24" ht="14.25" thickBot="1" x14ac:dyDescent="0.2">
      <c r="A9" s="4"/>
      <c r="B9" s="9" t="s">
        <v>3</v>
      </c>
      <c r="C9" s="10" t="s">
        <v>12</v>
      </c>
      <c r="D9" s="463" t="s">
        <v>1</v>
      </c>
      <c r="E9" s="472" t="s">
        <v>220</v>
      </c>
      <c r="F9" s="473"/>
      <c r="G9" s="474"/>
      <c r="H9" s="12"/>
      <c r="I9" s="9" t="s">
        <v>3</v>
      </c>
      <c r="J9" s="10" t="s">
        <v>13</v>
      </c>
      <c r="K9" s="11" t="s">
        <v>14</v>
      </c>
      <c r="L9" s="472" t="s">
        <v>220</v>
      </c>
      <c r="M9" s="473"/>
      <c r="N9" s="474"/>
      <c r="P9" s="152" t="s">
        <v>59</v>
      </c>
      <c r="Q9" s="148"/>
      <c r="R9" s="148"/>
      <c r="S9" s="148"/>
      <c r="T9" s="148"/>
      <c r="U9" s="148"/>
      <c r="V9" s="148"/>
      <c r="W9" s="148"/>
      <c r="X9" s="153"/>
    </row>
    <row r="10" spans="1:24" x14ac:dyDescent="0.15">
      <c r="A10" s="4">
        <v>1</v>
      </c>
      <c r="B10" s="59" t="str">
        <f t="shared" ref="B10:B19" si="0">IF(A記号="","",IF(HLOOKUP(A記号&amp;2,team_list,A10+2,FALSE)="","",HLOOKUP(A記号&amp;2,team_list,A10+2,FALSE)))</f>
        <v/>
      </c>
      <c r="C10" s="77"/>
      <c r="D10" s="464" t="str">
        <f>IF(A記号="","",IF(HLOOKUP(A記号&amp;1,team_list,A10+2,FALSE)="","",HLOOKUP(A記号&amp;1,team_list,A10+2,FALSE)))</f>
        <v/>
      </c>
      <c r="E10" s="469" t="str">
        <f t="shared" ref="E10:E27" si="1">IF(A記号="","",IF(HLOOKUP(A記号&amp;4,team_list,A10+2,FALSE)="","",HLOOKUP(A記号&amp;4,team_list,A10+2,FALSE)))</f>
        <v/>
      </c>
      <c r="F10" s="470" t="str">
        <f t="shared" ref="F10:F27" si="2">IF(A記号="","",IF(HLOOKUP(A記号&amp;5,team_list,A10+2,FALSE)="","",HLOOKUP(A記号&amp;5,team_list,A10+2,FALSE)))</f>
        <v/>
      </c>
      <c r="G10" s="471" t="str">
        <f t="shared" ref="G10:G27" si="3">IF(A記号="","",IF(HLOOKUP(A記号&amp;6,team_list,A10+2,FALSE)="","",HLOOKUP(A記号&amp;6,team_list,A10+2,FALSE)))</f>
        <v/>
      </c>
      <c r="H10" s="56">
        <v>1</v>
      </c>
      <c r="I10" s="59" t="str">
        <f t="shared" ref="I10:I19" si="4">IF(B記号="","",IF(HLOOKUP(B記号&amp;2,team_list,H10+2,FALSE)="","",HLOOKUP(B記号&amp;2,team_list,H10+2,FALSE)))</f>
        <v/>
      </c>
      <c r="J10" s="77"/>
      <c r="K10" s="60" t="str">
        <f t="shared" ref="K10:K19" si="5">IF(B記号="","",IF(HLOOKUP(B記号&amp;1,team_list,H10+2,FALSE)="","",HLOOKUP(B記号&amp;1,team_list,H10+2,FALSE)))</f>
        <v/>
      </c>
      <c r="L10" s="469" t="str">
        <f t="shared" ref="L10:L24" si="6">IF(B記号="","",IF(HLOOKUP(B記号&amp;4,team_list,H10+2,FALSE)="","",HLOOKUP(B記号&amp;4,team_list,H10+2,FALSE)))</f>
        <v/>
      </c>
      <c r="M10" s="470" t="str">
        <f t="shared" ref="M10:M24" si="7">IF(B記号="","",IF(HLOOKUP(B記号&amp;5,team_list,H10+2,FALSE)="","",HLOOKUP(B記号&amp;5,team_list,H10+2,FALSE)))</f>
        <v/>
      </c>
      <c r="N10" s="471" t="str">
        <f t="shared" ref="N10:N24" si="8">IF(B記号="","",IF(HLOOKUP(B記号&amp;6,team_list,H10+2,FALSE)="","",HLOOKUP(B記号&amp;6,team_list,H10+2,FALSE)))</f>
        <v/>
      </c>
      <c r="P10" s="152" t="s">
        <v>60</v>
      </c>
      <c r="Q10" s="148"/>
      <c r="R10" s="148"/>
      <c r="S10" s="148"/>
      <c r="T10" s="148"/>
      <c r="U10" s="148"/>
      <c r="V10" s="148"/>
      <c r="W10" s="148"/>
      <c r="X10" s="153"/>
    </row>
    <row r="11" spans="1:24" x14ac:dyDescent="0.15">
      <c r="A11" s="4">
        <v>2</v>
      </c>
      <c r="B11" s="59" t="str">
        <f t="shared" si="0"/>
        <v/>
      </c>
      <c r="C11" s="77"/>
      <c r="D11" s="464" t="str">
        <f t="shared" ref="D11:D19" si="9">IF(A記号="","",IF(HLOOKUP(A記号&amp;1,team_list,A11+2,FALSE)="","",HLOOKUP(A記号&amp;1,team_list,A11+2,FALSE)))</f>
        <v/>
      </c>
      <c r="E11" s="465" t="str">
        <f t="shared" si="1"/>
        <v/>
      </c>
      <c r="F11" s="466" t="str">
        <f t="shared" si="2"/>
        <v/>
      </c>
      <c r="G11" s="467" t="str">
        <f t="shared" si="3"/>
        <v/>
      </c>
      <c r="H11" s="56">
        <v>2</v>
      </c>
      <c r="I11" s="59" t="str">
        <f t="shared" si="4"/>
        <v/>
      </c>
      <c r="J11" s="77"/>
      <c r="K11" s="60" t="str">
        <f t="shared" si="5"/>
        <v/>
      </c>
      <c r="L11" s="465" t="str">
        <f t="shared" si="6"/>
        <v/>
      </c>
      <c r="M11" s="466" t="str">
        <f t="shared" si="7"/>
        <v/>
      </c>
      <c r="N11" s="467" t="str">
        <f t="shared" si="8"/>
        <v/>
      </c>
      <c r="P11" s="152" t="s">
        <v>97</v>
      </c>
      <c r="Q11" s="148"/>
      <c r="R11" s="148"/>
      <c r="S11" s="148"/>
      <c r="T11" s="148"/>
      <c r="U11" s="148"/>
      <c r="V11" s="148"/>
      <c r="W11" s="148"/>
      <c r="X11" s="153"/>
    </row>
    <row r="12" spans="1:24" ht="13.5" customHeight="1" x14ac:dyDescent="0.15">
      <c r="A12" s="4">
        <v>3</v>
      </c>
      <c r="B12" s="59" t="str">
        <f t="shared" si="0"/>
        <v/>
      </c>
      <c r="C12" s="77"/>
      <c r="D12" s="464" t="str">
        <f t="shared" si="9"/>
        <v/>
      </c>
      <c r="E12" s="465" t="str">
        <f t="shared" si="1"/>
        <v/>
      </c>
      <c r="F12" s="466" t="str">
        <f t="shared" si="2"/>
        <v/>
      </c>
      <c r="G12" s="467" t="str">
        <f t="shared" si="3"/>
        <v/>
      </c>
      <c r="H12" s="56">
        <v>3</v>
      </c>
      <c r="I12" s="59" t="str">
        <f t="shared" si="4"/>
        <v/>
      </c>
      <c r="J12" s="77"/>
      <c r="K12" s="60" t="str">
        <f t="shared" si="5"/>
        <v/>
      </c>
      <c r="L12" s="465" t="str">
        <f t="shared" si="6"/>
        <v/>
      </c>
      <c r="M12" s="466" t="str">
        <f t="shared" si="7"/>
        <v/>
      </c>
      <c r="N12" s="467" t="str">
        <f t="shared" si="8"/>
        <v/>
      </c>
      <c r="P12" s="152" t="s">
        <v>61</v>
      </c>
      <c r="Q12" s="148"/>
      <c r="R12" s="148"/>
      <c r="S12" s="148"/>
      <c r="T12" s="148"/>
      <c r="U12" s="148"/>
      <c r="V12" s="148"/>
      <c r="W12" s="148"/>
      <c r="X12" s="153"/>
    </row>
    <row r="13" spans="1:24" x14ac:dyDescent="0.15">
      <c r="A13" s="4">
        <v>4</v>
      </c>
      <c r="B13" s="59" t="str">
        <f t="shared" si="0"/>
        <v/>
      </c>
      <c r="C13" s="77"/>
      <c r="D13" s="464" t="str">
        <f t="shared" si="9"/>
        <v/>
      </c>
      <c r="E13" s="465" t="str">
        <f t="shared" si="1"/>
        <v/>
      </c>
      <c r="F13" s="466" t="str">
        <f t="shared" si="2"/>
        <v/>
      </c>
      <c r="G13" s="467" t="str">
        <f t="shared" si="3"/>
        <v/>
      </c>
      <c r="H13" s="56">
        <v>4</v>
      </c>
      <c r="I13" s="59" t="str">
        <f t="shared" si="4"/>
        <v/>
      </c>
      <c r="J13" s="77"/>
      <c r="K13" s="60" t="str">
        <f t="shared" si="5"/>
        <v/>
      </c>
      <c r="L13" s="465" t="str">
        <f t="shared" si="6"/>
        <v/>
      </c>
      <c r="M13" s="466" t="str">
        <f t="shared" si="7"/>
        <v/>
      </c>
      <c r="N13" s="467" t="str">
        <f t="shared" si="8"/>
        <v/>
      </c>
      <c r="P13" s="152" t="s">
        <v>62</v>
      </c>
      <c r="Q13" s="148"/>
      <c r="R13" s="148"/>
      <c r="S13" s="148"/>
      <c r="T13" s="148"/>
      <c r="U13" s="148"/>
      <c r="V13" s="148"/>
      <c r="W13" s="148"/>
      <c r="X13" s="153"/>
    </row>
    <row r="14" spans="1:24" x14ac:dyDescent="0.15">
      <c r="A14" s="4">
        <v>5</v>
      </c>
      <c r="B14" s="59" t="str">
        <f t="shared" si="0"/>
        <v/>
      </c>
      <c r="C14" s="77"/>
      <c r="D14" s="464" t="str">
        <f t="shared" si="9"/>
        <v/>
      </c>
      <c r="E14" s="465" t="str">
        <f t="shared" si="1"/>
        <v/>
      </c>
      <c r="F14" s="466" t="str">
        <f t="shared" si="2"/>
        <v/>
      </c>
      <c r="G14" s="467" t="str">
        <f t="shared" si="3"/>
        <v/>
      </c>
      <c r="H14" s="56">
        <v>5</v>
      </c>
      <c r="I14" s="59" t="str">
        <f t="shared" si="4"/>
        <v/>
      </c>
      <c r="J14" s="77"/>
      <c r="K14" s="60" t="str">
        <f t="shared" si="5"/>
        <v/>
      </c>
      <c r="L14" s="465" t="str">
        <f t="shared" si="6"/>
        <v/>
      </c>
      <c r="M14" s="466" t="str">
        <f t="shared" si="7"/>
        <v/>
      </c>
      <c r="N14" s="467" t="str">
        <f t="shared" si="8"/>
        <v/>
      </c>
      <c r="P14" s="155"/>
      <c r="Q14" s="148"/>
      <c r="R14" s="148"/>
      <c r="S14" s="148"/>
      <c r="T14" s="148"/>
      <c r="U14" s="148"/>
      <c r="V14" s="148"/>
      <c r="W14" s="148"/>
      <c r="X14" s="153"/>
    </row>
    <row r="15" spans="1:24" x14ac:dyDescent="0.15">
      <c r="A15" s="4">
        <v>6</v>
      </c>
      <c r="B15" s="59" t="str">
        <f t="shared" si="0"/>
        <v/>
      </c>
      <c r="C15" s="77"/>
      <c r="D15" s="464" t="str">
        <f t="shared" si="9"/>
        <v/>
      </c>
      <c r="E15" s="465" t="str">
        <f t="shared" si="1"/>
        <v/>
      </c>
      <c r="F15" s="466" t="str">
        <f t="shared" si="2"/>
        <v/>
      </c>
      <c r="G15" s="467" t="str">
        <f t="shared" si="3"/>
        <v/>
      </c>
      <c r="H15" s="56">
        <v>6</v>
      </c>
      <c r="I15" s="59" t="str">
        <f t="shared" si="4"/>
        <v/>
      </c>
      <c r="J15" s="77"/>
      <c r="K15" s="60" t="str">
        <f t="shared" si="5"/>
        <v/>
      </c>
      <c r="L15" s="465" t="str">
        <f t="shared" si="6"/>
        <v/>
      </c>
      <c r="M15" s="466" t="str">
        <f t="shared" si="7"/>
        <v/>
      </c>
      <c r="N15" s="467" t="str">
        <f t="shared" si="8"/>
        <v/>
      </c>
      <c r="P15" s="156" t="s">
        <v>68</v>
      </c>
      <c r="Q15" s="148"/>
      <c r="R15" s="148"/>
      <c r="S15" s="148"/>
      <c r="T15" s="148"/>
      <c r="U15" s="148"/>
      <c r="V15" s="148"/>
      <c r="W15" s="148"/>
      <c r="X15" s="153"/>
    </row>
    <row r="16" spans="1:24" x14ac:dyDescent="0.15">
      <c r="A16" s="4">
        <v>7</v>
      </c>
      <c r="B16" s="59" t="str">
        <f t="shared" si="0"/>
        <v/>
      </c>
      <c r="C16" s="77"/>
      <c r="D16" s="464" t="str">
        <f t="shared" si="9"/>
        <v/>
      </c>
      <c r="E16" s="465" t="str">
        <f t="shared" si="1"/>
        <v/>
      </c>
      <c r="F16" s="466" t="str">
        <f t="shared" si="2"/>
        <v/>
      </c>
      <c r="G16" s="467" t="str">
        <f t="shared" si="3"/>
        <v/>
      </c>
      <c r="H16" s="56">
        <v>7</v>
      </c>
      <c r="I16" s="59" t="str">
        <f t="shared" si="4"/>
        <v/>
      </c>
      <c r="J16" s="77"/>
      <c r="K16" s="60" t="str">
        <f t="shared" si="5"/>
        <v/>
      </c>
      <c r="L16" s="465" t="str">
        <f t="shared" si="6"/>
        <v/>
      </c>
      <c r="M16" s="466" t="str">
        <f t="shared" si="7"/>
        <v/>
      </c>
      <c r="N16" s="467" t="str">
        <f t="shared" si="8"/>
        <v/>
      </c>
      <c r="P16" s="152" t="s">
        <v>98</v>
      </c>
      <c r="Q16" s="148"/>
      <c r="R16" s="148"/>
      <c r="S16" s="148"/>
      <c r="T16" s="148"/>
      <c r="U16" s="148"/>
      <c r="V16" s="148"/>
      <c r="W16" s="148"/>
      <c r="X16" s="153"/>
    </row>
    <row r="17" spans="1:24" x14ac:dyDescent="0.15">
      <c r="A17" s="4">
        <v>8</v>
      </c>
      <c r="B17" s="59" t="str">
        <f t="shared" si="0"/>
        <v/>
      </c>
      <c r="C17" s="77"/>
      <c r="D17" s="464" t="str">
        <f t="shared" si="9"/>
        <v/>
      </c>
      <c r="E17" s="465" t="str">
        <f t="shared" si="1"/>
        <v/>
      </c>
      <c r="F17" s="466" t="str">
        <f t="shared" si="2"/>
        <v/>
      </c>
      <c r="G17" s="467" t="str">
        <f t="shared" si="3"/>
        <v/>
      </c>
      <c r="H17" s="56">
        <v>8</v>
      </c>
      <c r="I17" s="59" t="str">
        <f t="shared" si="4"/>
        <v/>
      </c>
      <c r="J17" s="77"/>
      <c r="K17" s="60" t="str">
        <f t="shared" si="5"/>
        <v/>
      </c>
      <c r="L17" s="465" t="str">
        <f t="shared" si="6"/>
        <v/>
      </c>
      <c r="M17" s="466" t="str">
        <f t="shared" si="7"/>
        <v/>
      </c>
      <c r="N17" s="467" t="str">
        <f t="shared" si="8"/>
        <v/>
      </c>
      <c r="P17" s="152" t="s">
        <v>70</v>
      </c>
      <c r="Q17" s="148"/>
      <c r="R17" s="148"/>
      <c r="S17" s="148"/>
      <c r="T17" s="148"/>
      <c r="U17" s="148"/>
      <c r="V17" s="148"/>
      <c r="W17" s="148"/>
      <c r="X17" s="153"/>
    </row>
    <row r="18" spans="1:24" x14ac:dyDescent="0.15">
      <c r="A18" s="4">
        <v>9</v>
      </c>
      <c r="B18" s="59" t="str">
        <f t="shared" si="0"/>
        <v/>
      </c>
      <c r="C18" s="77"/>
      <c r="D18" s="464" t="str">
        <f t="shared" si="9"/>
        <v/>
      </c>
      <c r="E18" s="465" t="str">
        <f t="shared" si="1"/>
        <v/>
      </c>
      <c r="F18" s="466" t="str">
        <f t="shared" si="2"/>
        <v/>
      </c>
      <c r="G18" s="467" t="str">
        <f t="shared" si="3"/>
        <v/>
      </c>
      <c r="H18" s="56">
        <v>9</v>
      </c>
      <c r="I18" s="59" t="str">
        <f t="shared" si="4"/>
        <v/>
      </c>
      <c r="J18" s="77"/>
      <c r="K18" s="60" t="str">
        <f t="shared" si="5"/>
        <v/>
      </c>
      <c r="L18" s="465" t="str">
        <f t="shared" si="6"/>
        <v/>
      </c>
      <c r="M18" s="466" t="str">
        <f t="shared" si="7"/>
        <v/>
      </c>
      <c r="N18" s="467" t="str">
        <f t="shared" si="8"/>
        <v/>
      </c>
      <c r="P18" s="152" t="s">
        <v>99</v>
      </c>
      <c r="Q18" s="148"/>
      <c r="R18" s="148"/>
      <c r="S18" s="148"/>
      <c r="T18" s="148"/>
      <c r="U18" s="148"/>
      <c r="V18" s="148"/>
      <c r="W18" s="148"/>
      <c r="X18" s="153"/>
    </row>
    <row r="19" spans="1:24" x14ac:dyDescent="0.15">
      <c r="A19" s="4">
        <v>10</v>
      </c>
      <c r="B19" s="59" t="str">
        <f t="shared" si="0"/>
        <v/>
      </c>
      <c r="C19" s="77"/>
      <c r="D19" s="464" t="str">
        <f t="shared" si="9"/>
        <v/>
      </c>
      <c r="E19" s="465" t="str">
        <f t="shared" si="1"/>
        <v/>
      </c>
      <c r="F19" s="466" t="str">
        <f t="shared" si="2"/>
        <v/>
      </c>
      <c r="G19" s="467" t="str">
        <f t="shared" si="3"/>
        <v/>
      </c>
      <c r="H19" s="56">
        <v>10</v>
      </c>
      <c r="I19" s="59" t="str">
        <f t="shared" si="4"/>
        <v/>
      </c>
      <c r="J19" s="77"/>
      <c r="K19" s="60" t="str">
        <f t="shared" si="5"/>
        <v/>
      </c>
      <c r="L19" s="465" t="str">
        <f t="shared" si="6"/>
        <v/>
      </c>
      <c r="M19" s="466" t="str">
        <f t="shared" si="7"/>
        <v/>
      </c>
      <c r="N19" s="467" t="str">
        <f t="shared" si="8"/>
        <v/>
      </c>
      <c r="P19" s="167" t="s">
        <v>69</v>
      </c>
      <c r="Q19" s="157"/>
      <c r="R19" s="157"/>
      <c r="S19" s="157"/>
      <c r="T19" s="157"/>
      <c r="U19" s="157"/>
      <c r="V19" s="157"/>
      <c r="W19" s="157"/>
      <c r="X19" s="158"/>
    </row>
    <row r="20" spans="1:24" x14ac:dyDescent="0.15">
      <c r="A20" s="4">
        <v>11</v>
      </c>
      <c r="B20" s="59" t="str">
        <f t="shared" ref="B20:B27" si="10">IF(A記号="","",IF(HLOOKUP(A記号&amp;2,team_list,A20+2,FALSE)="","",HLOOKUP(A記号&amp;2,team_list,A20+2,FALSE)))</f>
        <v/>
      </c>
      <c r="C20" s="77"/>
      <c r="D20" s="464" t="str">
        <f t="shared" ref="D20:D27" si="11">IF(A記号="","",IF(HLOOKUP(A記号&amp;1,team_list,A20+2,FALSE)="","",HLOOKUP(A記号&amp;1,team_list,A20+2,FALSE)))</f>
        <v/>
      </c>
      <c r="E20" s="465" t="str">
        <f t="shared" si="1"/>
        <v/>
      </c>
      <c r="F20" s="466" t="str">
        <f t="shared" si="2"/>
        <v/>
      </c>
      <c r="G20" s="467" t="str">
        <f t="shared" si="3"/>
        <v/>
      </c>
      <c r="H20" s="56">
        <v>11</v>
      </c>
      <c r="I20" s="59" t="str">
        <f t="shared" ref="I20:I27" si="12">IF(B記号="","",IF(HLOOKUP(B記号&amp;2,team_list,H20+2,FALSE)="","",HLOOKUP(B記号&amp;2,team_list,H20+2,FALSE)))</f>
        <v/>
      </c>
      <c r="J20" s="77"/>
      <c r="K20" s="60" t="str">
        <f t="shared" ref="K20:K27" si="13">IF(B記号="","",IF(HLOOKUP(B記号&amp;1,team_list,H20+2,FALSE)="","",HLOOKUP(B記号&amp;1,team_list,H20+2,FALSE)))</f>
        <v/>
      </c>
      <c r="L20" s="465" t="str">
        <f t="shared" si="6"/>
        <v/>
      </c>
      <c r="M20" s="466" t="str">
        <f t="shared" si="7"/>
        <v/>
      </c>
      <c r="N20" s="467" t="str">
        <f t="shared" si="8"/>
        <v/>
      </c>
    </row>
    <row r="21" spans="1:24" x14ac:dyDescent="0.15">
      <c r="A21" s="4">
        <v>12</v>
      </c>
      <c r="B21" s="59" t="str">
        <f t="shared" si="10"/>
        <v/>
      </c>
      <c r="C21" s="77"/>
      <c r="D21" s="464" t="str">
        <f t="shared" si="11"/>
        <v/>
      </c>
      <c r="E21" s="465" t="str">
        <f t="shared" si="1"/>
        <v/>
      </c>
      <c r="F21" s="466" t="str">
        <f t="shared" si="2"/>
        <v/>
      </c>
      <c r="G21" s="467" t="str">
        <f t="shared" si="3"/>
        <v/>
      </c>
      <c r="H21" s="56">
        <v>12</v>
      </c>
      <c r="I21" s="59" t="str">
        <f t="shared" si="12"/>
        <v/>
      </c>
      <c r="J21" s="77"/>
      <c r="K21" s="60" t="str">
        <f t="shared" si="13"/>
        <v/>
      </c>
      <c r="L21" s="465" t="str">
        <f t="shared" si="6"/>
        <v/>
      </c>
      <c r="M21" s="466" t="str">
        <f t="shared" si="7"/>
        <v/>
      </c>
      <c r="N21" s="467" t="str">
        <f t="shared" si="8"/>
        <v/>
      </c>
    </row>
    <row r="22" spans="1:24" x14ac:dyDescent="0.15">
      <c r="A22" s="4">
        <v>13</v>
      </c>
      <c r="B22" s="59" t="str">
        <f t="shared" si="10"/>
        <v/>
      </c>
      <c r="C22" s="77"/>
      <c r="D22" s="464" t="str">
        <f t="shared" si="11"/>
        <v/>
      </c>
      <c r="E22" s="465" t="str">
        <f t="shared" si="1"/>
        <v/>
      </c>
      <c r="F22" s="466" t="str">
        <f t="shared" si="2"/>
        <v/>
      </c>
      <c r="G22" s="467" t="str">
        <f t="shared" si="3"/>
        <v/>
      </c>
      <c r="H22" s="56">
        <v>13</v>
      </c>
      <c r="I22" s="59" t="str">
        <f t="shared" si="12"/>
        <v/>
      </c>
      <c r="J22" s="77"/>
      <c r="K22" s="60" t="str">
        <f t="shared" si="13"/>
        <v/>
      </c>
      <c r="L22" s="465" t="str">
        <f t="shared" si="6"/>
        <v/>
      </c>
      <c r="M22" s="466" t="str">
        <f t="shared" si="7"/>
        <v/>
      </c>
      <c r="N22" s="467" t="str">
        <f t="shared" si="8"/>
        <v/>
      </c>
    </row>
    <row r="23" spans="1:24" x14ac:dyDescent="0.15">
      <c r="A23" s="4">
        <v>14</v>
      </c>
      <c r="B23" s="59" t="str">
        <f t="shared" si="10"/>
        <v/>
      </c>
      <c r="C23" s="77"/>
      <c r="D23" s="464" t="str">
        <f t="shared" si="11"/>
        <v/>
      </c>
      <c r="E23" s="465" t="str">
        <f t="shared" si="1"/>
        <v/>
      </c>
      <c r="F23" s="466" t="str">
        <f t="shared" si="2"/>
        <v/>
      </c>
      <c r="G23" s="467" t="str">
        <f t="shared" si="3"/>
        <v/>
      </c>
      <c r="H23" s="56">
        <v>14</v>
      </c>
      <c r="I23" s="59" t="str">
        <f t="shared" si="12"/>
        <v/>
      </c>
      <c r="J23" s="77"/>
      <c r="K23" s="60" t="str">
        <f t="shared" si="13"/>
        <v/>
      </c>
      <c r="L23" s="465" t="str">
        <f t="shared" si="6"/>
        <v/>
      </c>
      <c r="M23" s="466" t="str">
        <f t="shared" si="7"/>
        <v/>
      </c>
      <c r="N23" s="467" t="str">
        <f t="shared" si="8"/>
        <v/>
      </c>
    </row>
    <row r="24" spans="1:24" x14ac:dyDescent="0.15">
      <c r="A24" s="4">
        <v>15</v>
      </c>
      <c r="B24" s="59" t="str">
        <f t="shared" si="10"/>
        <v/>
      </c>
      <c r="C24" s="77"/>
      <c r="D24" s="464" t="str">
        <f t="shared" si="11"/>
        <v/>
      </c>
      <c r="E24" s="465" t="str">
        <f t="shared" si="1"/>
        <v/>
      </c>
      <c r="F24" s="466" t="str">
        <f t="shared" si="2"/>
        <v/>
      </c>
      <c r="G24" s="467" t="str">
        <f t="shared" si="3"/>
        <v/>
      </c>
      <c r="H24" s="56">
        <v>15</v>
      </c>
      <c r="I24" s="59" t="str">
        <f t="shared" si="12"/>
        <v/>
      </c>
      <c r="J24" s="77"/>
      <c r="K24" s="60" t="str">
        <f t="shared" si="13"/>
        <v/>
      </c>
      <c r="L24" s="465" t="str">
        <f t="shared" si="6"/>
        <v/>
      </c>
      <c r="M24" s="466" t="str">
        <f t="shared" si="7"/>
        <v/>
      </c>
      <c r="N24" s="467" t="str">
        <f t="shared" si="8"/>
        <v/>
      </c>
    </row>
    <row r="25" spans="1:24" x14ac:dyDescent="0.15">
      <c r="A25" s="4">
        <v>16</v>
      </c>
      <c r="B25" s="59" t="str">
        <f t="shared" si="10"/>
        <v/>
      </c>
      <c r="C25" s="77"/>
      <c r="D25" s="464" t="str">
        <f t="shared" si="11"/>
        <v/>
      </c>
      <c r="E25" s="465" t="str">
        <f t="shared" si="1"/>
        <v/>
      </c>
      <c r="F25" s="466" t="str">
        <f t="shared" si="2"/>
        <v/>
      </c>
      <c r="G25" s="467" t="str">
        <f t="shared" si="3"/>
        <v/>
      </c>
      <c r="H25" s="56">
        <v>16</v>
      </c>
      <c r="I25" s="59" t="str">
        <f t="shared" si="12"/>
        <v/>
      </c>
      <c r="J25" s="77"/>
      <c r="K25" s="60" t="str">
        <f t="shared" si="13"/>
        <v/>
      </c>
      <c r="L25" s="465" t="str">
        <f t="shared" ref="L25:L27" si="14">IF(B記号="","",IF(HLOOKUP(B記号&amp;4,team_list,H25+2,FALSE)="","",HLOOKUP(B記号&amp;4,team_list,H25+2,FALSE)))</f>
        <v/>
      </c>
      <c r="M25" s="466" t="str">
        <f t="shared" ref="M25:M27" si="15">IF(B記号="","",IF(HLOOKUP(B記号&amp;5,team_list,H25+2,FALSE)="","",HLOOKUP(B記号&amp;5,team_list,H25+2,FALSE)))</f>
        <v/>
      </c>
      <c r="N25" s="467" t="str">
        <f t="shared" ref="N25:N27" si="16">IF(B記号="","",IF(HLOOKUP(B記号&amp;6,team_list,H25+2,FALSE)="","",HLOOKUP(B記号&amp;6,team_list,H25+2,FALSE)))</f>
        <v/>
      </c>
    </row>
    <row r="26" spans="1:24" x14ac:dyDescent="0.15">
      <c r="A26" s="4">
        <v>17</v>
      </c>
      <c r="B26" s="59" t="str">
        <f t="shared" si="10"/>
        <v/>
      </c>
      <c r="C26" s="77"/>
      <c r="D26" s="464" t="str">
        <f t="shared" si="11"/>
        <v/>
      </c>
      <c r="E26" s="465" t="str">
        <f t="shared" si="1"/>
        <v/>
      </c>
      <c r="F26" s="466" t="str">
        <f t="shared" si="2"/>
        <v/>
      </c>
      <c r="G26" s="467" t="str">
        <f t="shared" si="3"/>
        <v/>
      </c>
      <c r="H26" s="56">
        <v>17</v>
      </c>
      <c r="I26" s="59" t="str">
        <f t="shared" si="12"/>
        <v/>
      </c>
      <c r="J26" s="77"/>
      <c r="K26" s="60" t="str">
        <f t="shared" si="13"/>
        <v/>
      </c>
      <c r="L26" s="465" t="str">
        <f t="shared" si="14"/>
        <v/>
      </c>
      <c r="M26" s="466" t="str">
        <f t="shared" si="15"/>
        <v/>
      </c>
      <c r="N26" s="467" t="str">
        <f t="shared" si="16"/>
        <v/>
      </c>
    </row>
    <row r="27" spans="1:24" x14ac:dyDescent="0.15">
      <c r="A27" s="4">
        <v>18</v>
      </c>
      <c r="B27" s="59" t="str">
        <f t="shared" si="10"/>
        <v/>
      </c>
      <c r="C27" s="77"/>
      <c r="D27" s="464" t="str">
        <f t="shared" si="11"/>
        <v/>
      </c>
      <c r="E27" s="465" t="str">
        <f t="shared" si="1"/>
        <v/>
      </c>
      <c r="F27" s="466" t="str">
        <f t="shared" si="2"/>
        <v/>
      </c>
      <c r="G27" s="467" t="str">
        <f t="shared" si="3"/>
        <v/>
      </c>
      <c r="H27" s="56">
        <v>18</v>
      </c>
      <c r="I27" s="59" t="str">
        <f t="shared" si="12"/>
        <v/>
      </c>
      <c r="J27" s="77"/>
      <c r="K27" s="60" t="str">
        <f t="shared" si="13"/>
        <v/>
      </c>
      <c r="L27" s="465" t="str">
        <f t="shared" si="14"/>
        <v/>
      </c>
      <c r="M27" s="466" t="str">
        <f t="shared" si="15"/>
        <v/>
      </c>
      <c r="N27" s="467" t="str">
        <f t="shared" si="16"/>
        <v/>
      </c>
    </row>
    <row r="28" spans="1:24" x14ac:dyDescent="0.15">
      <c r="A28" s="4" t="s">
        <v>4</v>
      </c>
      <c r="B28" s="61" t="str">
        <f>IF(A記号="","",IF(HLOOKUP(A記号&amp;2,team_list,21,FALSE)="","",HLOOKUP(A記号&amp;2,team_list,21,FALSE)))</f>
        <v/>
      </c>
      <c r="C28" s="13"/>
      <c r="D28" s="13"/>
      <c r="E28" s="465" t="str">
        <f>IF(A記号="","",IF(HLOOKUP(A記号&amp;4,team_list,21,FALSE)="","",HLOOKUP(A記号&amp;4,team_list,21,FALSE)))</f>
        <v/>
      </c>
      <c r="F28" s="466" t="str">
        <f>IF(A記号="","",IF(HLOOKUP(A記号&amp;5,team_list,21,FALSE)="","",HLOOKUP(A記号&amp;5,team_list,21,FALSE)))</f>
        <v/>
      </c>
      <c r="G28" s="467" t="str">
        <f>IF(A記号="","",IF(HLOOKUP(A記号&amp;6,team_list,21,FALSE)="","",HLOOKUP(A記号&amp;6,team_list,21,FALSE)))</f>
        <v/>
      </c>
      <c r="H28" s="13"/>
      <c r="I28" s="61" t="str">
        <f>IF(B記号="","",IF(HLOOKUP(B記号&amp;2,team_list,21,FALSE)="","",HLOOKUP(B記号&amp;2,team_list,21,FALSE)))</f>
        <v/>
      </c>
      <c r="J28" s="13"/>
      <c r="K28" s="13"/>
      <c r="L28" s="465" t="str">
        <f>IF(B記号="","",IF(HLOOKUP(B記号&amp;4,team_list,21,FALSE)="","",HLOOKUP(B記号&amp;4,team_list,21,FALSE)))</f>
        <v/>
      </c>
      <c r="M28" s="466" t="str">
        <f>IF(B記号="","",IF(HLOOKUP(B記号&amp;5,team_list,21,FALSE)="","",HLOOKUP(B記号&amp;5,team_list,21,FALSE)))</f>
        <v/>
      </c>
      <c r="N28" s="467" t="str">
        <f>IF(B記号="","",IF(HLOOKUP(B記号&amp;6,team_list,21,FALSE)="","",HLOOKUP(B記号&amp;6,team_list,21,FALSE)))</f>
        <v/>
      </c>
    </row>
    <row r="29" spans="1:24" ht="13.5" customHeight="1" thickBot="1" x14ac:dyDescent="0.2">
      <c r="A29" s="4" t="s">
        <v>5</v>
      </c>
      <c r="B29" s="62" t="str">
        <f>IF(A記号="","",IF(HLOOKUP(A記号&amp;2,team_list,22,FALSE)="","",HLOOKUP(A記号&amp;2,team_list,22,FALSE)))</f>
        <v/>
      </c>
      <c r="C29" s="13"/>
      <c r="D29" s="13"/>
      <c r="E29" s="502" t="str">
        <f>IF(A記号="","",IF(HLOOKUP(A記号&amp;4,team_list,22,FALSE)="","",HLOOKUP(A記号&amp;4,team_list,22,FALSE)))</f>
        <v/>
      </c>
      <c r="F29" s="503" t="str">
        <f>IF(A記号="","",IF(HLOOKUP(A記号&amp;5,team_list,22,FALSE)="","",HLOOKUP(A記号&amp;5,team_list,22,FALSE)))</f>
        <v/>
      </c>
      <c r="G29" s="504" t="str">
        <f>IF(A記号="","",IF(HLOOKUP(A記号&amp;6,team_list,22,FALSE)="","",HLOOKUP(A記号&amp;6,team_list,22,FALSE)))</f>
        <v/>
      </c>
      <c r="H29" s="13"/>
      <c r="I29" s="62" t="str">
        <f>IF(B記号="","",IF(HLOOKUP(B記号&amp;2,team_list,22,FALSE)="","",HLOOKUP(B記号&amp;2,team_list,22,FALSE)))</f>
        <v/>
      </c>
      <c r="J29" s="13"/>
      <c r="K29" s="13"/>
      <c r="L29" s="502" t="str">
        <f>IF(B記号="","",IF(HLOOKUP(B記号&amp;4,team_list,22,FALSE)="","",HLOOKUP(B記号&amp;4,team_list,22,FALSE)))</f>
        <v/>
      </c>
      <c r="M29" s="503" t="str">
        <f>IF(B記号="","",IF(HLOOKUP(B記号&amp;5,team_list,22,FALSE)="","",HLOOKUP(B記号&amp;5,team_list,22,FALSE)))</f>
        <v/>
      </c>
      <c r="N29" s="504" t="str">
        <f>IF(B記号="","",IF(HLOOKUP(B記号&amp;6,team_list,22,FALSE)="","",HLOOKUP(B記号&amp;6,team_list,22,FALSE)))</f>
        <v/>
      </c>
    </row>
  </sheetData>
  <mergeCells count="6">
    <mergeCell ref="C8:D8"/>
    <mergeCell ref="J8:K8"/>
    <mergeCell ref="B1:K1"/>
    <mergeCell ref="B2:K2"/>
    <mergeCell ref="C7:D7"/>
    <mergeCell ref="J7:K7"/>
  </mergeCells>
  <phoneticPr fontId="1"/>
  <pageMargins left="0.75" right="0.75" top="1" bottom="1" header="0.51200000000000001" footer="0.51200000000000001"/>
  <pageSetup paperSize="9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CC52"/>
  <sheetViews>
    <sheetView showGridLines="0" zoomScale="90" zoomScaleNormal="90" zoomScaleSheetLayoutView="64" workbookViewId="0">
      <selection activeCell="G6" sqref="G6"/>
    </sheetView>
  </sheetViews>
  <sheetFormatPr defaultColWidth="9" defaultRowHeight="24" customHeight="1" x14ac:dyDescent="0.15"/>
  <cols>
    <col min="1" max="1" width="2.625" style="2" customWidth="1"/>
    <col min="2" max="2" width="6.625" style="2" customWidth="1"/>
    <col min="3" max="3" width="4.5" style="2" bestFit="1" customWidth="1"/>
    <col min="4" max="6" width="2.5" style="2" customWidth="1"/>
    <col min="7" max="7" width="20.625" style="2" customWidth="1"/>
    <col min="8" max="8" width="4.875" style="2" bestFit="1" customWidth="1"/>
    <col min="9" max="9" width="4.625" style="2" customWidth="1"/>
    <col min="10" max="10" width="2.625" style="2" customWidth="1"/>
    <col min="11" max="46" width="4.125" style="2" customWidth="1"/>
    <col min="47" max="51" width="2.5" style="2" customWidth="1"/>
    <col min="52" max="54" width="5" style="2" customWidth="1"/>
    <col min="55" max="55" width="5.125" style="2" customWidth="1"/>
    <col min="56" max="59" width="4.125" style="2" customWidth="1"/>
    <col min="60" max="64" width="2.5" style="2" customWidth="1"/>
    <col min="65" max="67" width="5" style="2" customWidth="1"/>
    <col min="68" max="68" width="5.125" style="2" customWidth="1"/>
    <col min="69" max="71" width="4.125" style="2" customWidth="1"/>
    <col min="72" max="76" width="2.5" style="2" customWidth="1"/>
    <col min="77" max="79" width="5" style="2" customWidth="1"/>
    <col min="80" max="80" width="5.125" style="2" customWidth="1"/>
    <col min="81" max="82" width="4.125" style="2" customWidth="1"/>
    <col min="83" max="16384" width="9" style="2"/>
  </cols>
  <sheetData>
    <row r="1" spans="2:81" ht="38.25" customHeight="1" x14ac:dyDescent="0.2">
      <c r="K1" s="755" t="s">
        <v>214</v>
      </c>
      <c r="L1" s="755"/>
      <c r="M1" s="755"/>
      <c r="N1" s="755"/>
      <c r="O1" s="755"/>
      <c r="P1" s="755"/>
      <c r="Q1" s="755"/>
      <c r="R1" s="755"/>
      <c r="S1" s="755"/>
      <c r="T1" s="755"/>
      <c r="U1" s="755"/>
      <c r="V1" s="755"/>
      <c r="W1" s="755"/>
      <c r="X1" s="755"/>
      <c r="Y1" s="755"/>
      <c r="Z1" s="755"/>
      <c r="AA1" s="755"/>
      <c r="AB1" s="755"/>
      <c r="AC1" s="755"/>
      <c r="AD1" s="755"/>
      <c r="AE1" s="755"/>
      <c r="AF1" s="755"/>
      <c r="AG1" s="146" t="str">
        <f>'0_使い方'!$C$22</f>
        <v>Ver.5.1</v>
      </c>
      <c r="AJ1" s="756" t="s">
        <v>102</v>
      </c>
      <c r="AK1" s="757"/>
      <c r="AL1" s="757"/>
      <c r="AM1" s="757"/>
      <c r="AN1" s="757"/>
      <c r="AO1" s="757"/>
      <c r="AP1" s="757"/>
      <c r="AQ1" s="757"/>
      <c r="AR1" s="758"/>
      <c r="AS1" s="462"/>
      <c r="AT1" s="755" t="s">
        <v>219</v>
      </c>
      <c r="AU1" s="755"/>
      <c r="AV1" s="755"/>
      <c r="AW1" s="755"/>
      <c r="AX1" s="755"/>
      <c r="AY1" s="755"/>
      <c r="AZ1" s="755"/>
      <c r="BA1" s="755"/>
      <c r="BB1" s="755"/>
      <c r="BC1" s="755"/>
      <c r="BD1" s="755"/>
      <c r="BE1" s="755"/>
      <c r="BF1" s="755"/>
      <c r="BG1" s="755"/>
      <c r="BH1" s="755"/>
      <c r="BI1" s="755"/>
      <c r="BJ1" s="755"/>
      <c r="BK1" s="755"/>
      <c r="BL1" s="755"/>
      <c r="BM1" s="755"/>
      <c r="BN1" s="755"/>
      <c r="BO1" s="755"/>
      <c r="BP1" s="755"/>
      <c r="BQ1" s="146" t="str">
        <f>'0_使い方'!$C$22</f>
        <v>Ver.5.1</v>
      </c>
      <c r="BT1" s="756" t="s">
        <v>102</v>
      </c>
      <c r="BU1" s="757"/>
      <c r="BV1" s="757"/>
      <c r="BW1" s="757"/>
      <c r="BX1" s="757"/>
      <c r="BY1" s="757"/>
      <c r="BZ1" s="757"/>
      <c r="CA1" s="757"/>
      <c r="CB1" s="758"/>
      <c r="CC1" s="146"/>
    </row>
    <row r="2" spans="2:81" ht="30" customHeight="1" x14ac:dyDescent="0.15">
      <c r="M2" s="164" t="s">
        <v>65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V2" s="164" t="s">
        <v>65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I2" s="164"/>
      <c r="BJ2" s="144"/>
      <c r="BK2" s="144"/>
      <c r="BL2" s="144"/>
      <c r="BM2" s="144"/>
      <c r="BN2" s="144"/>
      <c r="BO2" s="144"/>
      <c r="BP2" s="144"/>
      <c r="BQ2" s="144"/>
      <c r="BR2" s="144"/>
      <c r="BU2" s="164"/>
      <c r="BV2" s="144"/>
      <c r="BW2" s="144"/>
      <c r="BX2" s="144"/>
      <c r="BY2" s="144"/>
      <c r="BZ2" s="144"/>
      <c r="CA2" s="144"/>
      <c r="CB2" s="144"/>
      <c r="CC2" s="144"/>
    </row>
    <row r="3" spans="2:81" ht="26.1" customHeight="1" thickBot="1" x14ac:dyDescent="0.25">
      <c r="C3" s="139"/>
      <c r="D3" s="139"/>
      <c r="E3" s="139"/>
      <c r="F3" s="139"/>
      <c r="G3" s="139"/>
      <c r="H3" s="139"/>
      <c r="I3" s="140"/>
      <c r="J3" s="2" t="s">
        <v>45</v>
      </c>
      <c r="K3" s="139"/>
      <c r="L3" s="139"/>
      <c r="M3" s="515" t="s">
        <v>234</v>
      </c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39"/>
      <c r="AJ3" s="139"/>
      <c r="AK3" s="141"/>
      <c r="AL3" s="138"/>
      <c r="AM3" s="138"/>
      <c r="AN3" s="138"/>
      <c r="AO3" s="138"/>
      <c r="AP3" s="138"/>
      <c r="AQ3" s="140"/>
      <c r="AT3" s="139"/>
      <c r="AU3" s="139"/>
      <c r="AV3" s="515" t="s">
        <v>234</v>
      </c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39"/>
      <c r="BH3" s="139"/>
      <c r="BI3" s="164"/>
      <c r="BJ3" s="144"/>
      <c r="BK3" s="144"/>
      <c r="BL3" s="144"/>
      <c r="BM3" s="144"/>
      <c r="BN3" s="144"/>
      <c r="BO3" s="144"/>
      <c r="BP3" s="144"/>
      <c r="BQ3" s="144"/>
      <c r="BR3" s="144"/>
      <c r="BS3" s="139"/>
      <c r="BT3" s="139"/>
      <c r="BU3" s="164"/>
      <c r="BV3" s="144"/>
      <c r="BW3" s="144"/>
      <c r="BX3" s="144"/>
      <c r="BY3" s="144"/>
      <c r="BZ3" s="144"/>
      <c r="CA3" s="144"/>
      <c r="CB3" s="144"/>
      <c r="CC3" s="144"/>
    </row>
    <row r="4" spans="2:81" ht="26.1" customHeight="1" thickBot="1" x14ac:dyDescent="0.25">
      <c r="B4" s="768" t="s">
        <v>2</v>
      </c>
      <c r="C4" s="769"/>
      <c r="D4" s="425"/>
      <c r="E4" s="425"/>
      <c r="F4" s="425"/>
      <c r="G4" s="770"/>
      <c r="H4" s="771"/>
      <c r="I4" s="772"/>
      <c r="O4" s="759" t="s">
        <v>111</v>
      </c>
      <c r="P4" s="759"/>
      <c r="W4" s="139"/>
      <c r="X4" s="139"/>
      <c r="Y4" s="139"/>
      <c r="Z4" s="138"/>
      <c r="AA4" s="138"/>
      <c r="AB4" s="138"/>
      <c r="AC4" s="138"/>
      <c r="AD4" s="138"/>
      <c r="AE4" s="138"/>
      <c r="AH4" s="139"/>
      <c r="AI4" s="139"/>
      <c r="AJ4" s="139"/>
      <c r="AK4" s="138"/>
      <c r="AL4" s="138"/>
      <c r="AM4" s="138"/>
      <c r="AN4" s="138"/>
      <c r="AO4" s="138"/>
      <c r="AP4" s="138"/>
      <c r="AX4" s="759" t="s">
        <v>111</v>
      </c>
      <c r="AY4" s="759"/>
      <c r="AZ4" s="759"/>
      <c r="BK4" s="759"/>
      <c r="BL4" s="759"/>
      <c r="BM4" s="759"/>
      <c r="BW4" s="759"/>
      <c r="BX4" s="759"/>
      <c r="BY4" s="759"/>
    </row>
    <row r="5" spans="2:81" ht="19.350000000000001" customHeight="1" thickTop="1" thickBot="1" x14ac:dyDescent="0.2">
      <c r="B5" s="774" t="s">
        <v>64</v>
      </c>
      <c r="C5" s="137"/>
      <c r="D5" s="426"/>
      <c r="E5" s="426"/>
      <c r="F5" s="426"/>
      <c r="G5" s="136" t="s">
        <v>48</v>
      </c>
      <c r="H5" s="135" t="s">
        <v>12</v>
      </c>
      <c r="I5" s="134" t="s">
        <v>9</v>
      </c>
      <c r="K5" s="750" t="str">
        <f>IF(G4="","選　手　氏　名","選手氏名("&amp;G4&amp;")")</f>
        <v>選　手　氏　名</v>
      </c>
      <c r="L5" s="751"/>
      <c r="M5" s="751"/>
      <c r="N5" s="751"/>
      <c r="O5" s="751"/>
      <c r="P5" s="751"/>
      <c r="Q5" s="751"/>
      <c r="R5" s="751"/>
      <c r="S5" s="752"/>
      <c r="T5" s="132" t="s">
        <v>9</v>
      </c>
      <c r="U5" s="133"/>
      <c r="V5" s="133"/>
      <c r="W5" s="750" t="str">
        <f>K5</f>
        <v>選　手　氏　名</v>
      </c>
      <c r="X5" s="751"/>
      <c r="Y5" s="751"/>
      <c r="Z5" s="751"/>
      <c r="AA5" s="751"/>
      <c r="AB5" s="751"/>
      <c r="AC5" s="751"/>
      <c r="AD5" s="751"/>
      <c r="AE5" s="752"/>
      <c r="AF5" s="132" t="s">
        <v>9</v>
      </c>
      <c r="AG5" s="133"/>
      <c r="AH5" s="750" t="str">
        <f>W5</f>
        <v>選　手　氏　名</v>
      </c>
      <c r="AI5" s="751"/>
      <c r="AJ5" s="751"/>
      <c r="AK5" s="751"/>
      <c r="AL5" s="751"/>
      <c r="AM5" s="751"/>
      <c r="AN5" s="751"/>
      <c r="AO5" s="751"/>
      <c r="AP5" s="752"/>
      <c r="AQ5" s="132" t="s">
        <v>9</v>
      </c>
      <c r="AT5" s="750" t="str">
        <f>IF($G$4="","選　手　氏　名","選手氏名("&amp;$G$4&amp;")")</f>
        <v>選　手　氏　名</v>
      </c>
      <c r="AU5" s="751"/>
      <c r="AV5" s="751"/>
      <c r="AW5" s="751"/>
      <c r="AX5" s="751"/>
      <c r="AY5" s="751"/>
      <c r="AZ5" s="751"/>
      <c r="BA5" s="751"/>
      <c r="BB5" s="751"/>
      <c r="BC5" s="752"/>
      <c r="BD5" s="132" t="s">
        <v>9</v>
      </c>
      <c r="BE5" s="133"/>
      <c r="BF5" s="133"/>
      <c r="BG5" s="750" t="str">
        <f>IF($G$4="","選　手　氏　名","選手氏名("&amp;$G$4&amp;")")</f>
        <v>選　手　氏　名</v>
      </c>
      <c r="BH5" s="751"/>
      <c r="BI5" s="751"/>
      <c r="BJ5" s="751"/>
      <c r="BK5" s="751"/>
      <c r="BL5" s="751"/>
      <c r="BM5" s="751"/>
      <c r="BN5" s="751"/>
      <c r="BO5" s="751"/>
      <c r="BP5" s="752"/>
      <c r="BQ5" s="132" t="s">
        <v>9</v>
      </c>
      <c r="BR5" s="133"/>
      <c r="BS5" s="750" t="str">
        <f>IF($G$4="","選　手　氏　名","選手氏名("&amp;$G$4&amp;")")</f>
        <v>選　手　氏　名</v>
      </c>
      <c r="BT5" s="751"/>
      <c r="BU5" s="751"/>
      <c r="BV5" s="751"/>
      <c r="BW5" s="751"/>
      <c r="BX5" s="751"/>
      <c r="BY5" s="751"/>
      <c r="BZ5" s="751"/>
      <c r="CA5" s="751"/>
      <c r="CB5" s="752"/>
      <c r="CC5" s="132" t="s">
        <v>9</v>
      </c>
    </row>
    <row r="6" spans="2:81" ht="19.350000000000001" customHeight="1" x14ac:dyDescent="0.2">
      <c r="B6" s="775"/>
      <c r="C6" s="131">
        <v>1</v>
      </c>
      <c r="D6" s="516" t="str">
        <f>IF(メンバー表元!L2="","",メンバー表元!L2)</f>
        <v/>
      </c>
      <c r="E6" s="517" t="str">
        <f>IF(メンバー表元!M2="","",メンバー表元!M2)</f>
        <v/>
      </c>
      <c r="F6" s="518" t="str">
        <f>IF(メンバー表元!N2="","",メンバー表元!N2)</f>
        <v/>
      </c>
      <c r="G6" s="519" t="str">
        <f>IF(メンバー表元!C2="","",メンバー表元!C2)</f>
        <v/>
      </c>
      <c r="H6" s="616">
        <v>1</v>
      </c>
      <c r="I6" s="520">
        <f>IF(メンバー表元!B2="","",メンバー表元!B2)</f>
        <v>4</v>
      </c>
      <c r="K6" s="78">
        <v>1</v>
      </c>
      <c r="L6" s="675" t="str">
        <f t="shared" ref="L6:L23" si="0">IF($G6="","",$G6)</f>
        <v/>
      </c>
      <c r="M6" s="676"/>
      <c r="N6" s="676"/>
      <c r="O6" s="676"/>
      <c r="P6" s="676"/>
      <c r="Q6" s="676"/>
      <c r="R6" s="727" t="str">
        <f t="shared" ref="R6:R23" si="1">IF($H6=1,"(CAP)","")</f>
        <v>(CAP)</v>
      </c>
      <c r="S6" s="773"/>
      <c r="T6" s="117">
        <f t="shared" ref="T6:T23" si="2">IF($I6="","",$I6)</f>
        <v>4</v>
      </c>
      <c r="W6" s="78">
        <v>1</v>
      </c>
      <c r="X6" s="675" t="str">
        <f t="shared" ref="X6:X23" si="3">IF($G6="","",$G6)</f>
        <v/>
      </c>
      <c r="Y6" s="676"/>
      <c r="Z6" s="676"/>
      <c r="AA6" s="676"/>
      <c r="AB6" s="676"/>
      <c r="AC6" s="676"/>
      <c r="AD6" s="727" t="str">
        <f t="shared" ref="AD6:AD23" si="4">IF($H6=1,"(CAP)","")</f>
        <v>(CAP)</v>
      </c>
      <c r="AE6" s="773"/>
      <c r="AF6" s="117">
        <f t="shared" ref="AF6:AF23" si="5">IF($I6="","",$I6)</f>
        <v>4</v>
      </c>
      <c r="AH6" s="78">
        <v>1</v>
      </c>
      <c r="AI6" s="675" t="str">
        <f t="shared" ref="AI6:AI23" si="6">IF($G6="","",$G6)</f>
        <v/>
      </c>
      <c r="AJ6" s="676"/>
      <c r="AK6" s="676"/>
      <c r="AL6" s="676"/>
      <c r="AM6" s="676"/>
      <c r="AN6" s="676"/>
      <c r="AO6" s="727" t="str">
        <f t="shared" ref="AO6:AO23" si="7">IF($H6=1,"(CAP)","")</f>
        <v>(CAP)</v>
      </c>
      <c r="AP6" s="773"/>
      <c r="AQ6" s="117">
        <f t="shared" ref="AQ6:AQ23" si="8">IF($I6="","",$I6)</f>
        <v>4</v>
      </c>
      <c r="AT6" s="78">
        <v>1</v>
      </c>
      <c r="AU6" s="459" t="str">
        <f t="shared" ref="AU6:AU23" si="9">IF(D6="","",D6)</f>
        <v/>
      </c>
      <c r="AV6" s="442" t="str">
        <f t="shared" ref="AV6:AV23" si="10">IF(E6="","",E6)</f>
        <v/>
      </c>
      <c r="AW6" s="443" t="str">
        <f t="shared" ref="AW6:AW22" si="11">IF(F6="","",F6)</f>
        <v/>
      </c>
      <c r="AX6" s="439" t="str">
        <f t="shared" ref="AX6:AX23" si="12">IF($G6="","",$G6)</f>
        <v/>
      </c>
      <c r="AY6" s="440"/>
      <c r="AZ6" s="440"/>
      <c r="BA6" s="440"/>
      <c r="BC6" s="441" t="str">
        <f t="shared" ref="BC6:BC23" si="13">IF($H6=1,"(CAP)","")</f>
        <v>(CAP)</v>
      </c>
      <c r="BD6" s="117">
        <f t="shared" ref="BD6:BD23" si="14">IF($I6="","",$I6)</f>
        <v>4</v>
      </c>
      <c r="BG6" s="78">
        <v>1</v>
      </c>
      <c r="BH6" s="459" t="str">
        <f t="shared" ref="BH6:BH23" si="15">IF(D6="","",D6)</f>
        <v/>
      </c>
      <c r="BI6" s="442" t="str">
        <f t="shared" ref="BI6:BI23" si="16">IF(E6="","",E6)</f>
        <v/>
      </c>
      <c r="BJ6" s="443" t="str">
        <f t="shared" ref="BJ6:BJ23" si="17">IF(F6="","",F6)</f>
        <v/>
      </c>
      <c r="BK6" s="439" t="str">
        <f t="shared" ref="BK6:BK23" si="18">IF($G6="","",$G6)</f>
        <v/>
      </c>
      <c r="BL6" s="440"/>
      <c r="BM6" s="440"/>
      <c r="BN6" s="440"/>
      <c r="BP6" s="441" t="str">
        <f t="shared" ref="BP6:BP23" si="19">IF($H6=1,"(CAP)","")</f>
        <v>(CAP)</v>
      </c>
      <c r="BQ6" s="117">
        <f t="shared" ref="BQ6:BQ23" si="20">IF($I6="","",$I6)</f>
        <v>4</v>
      </c>
      <c r="BS6" s="78">
        <v>1</v>
      </c>
      <c r="BT6" s="459" t="str">
        <f t="shared" ref="BT6:BT23" si="21">IF(D6="","",D6)</f>
        <v/>
      </c>
      <c r="BU6" s="442" t="str">
        <f t="shared" ref="BU6:BU23" si="22">IF(E6="","",E6)</f>
        <v/>
      </c>
      <c r="BV6" s="443" t="str">
        <f t="shared" ref="BV6:BV23" si="23">IF(F6="","",F6)</f>
        <v/>
      </c>
      <c r="BW6" s="439" t="str">
        <f t="shared" ref="BW6:BW23" si="24">IF($G6="","",$G6)</f>
        <v/>
      </c>
      <c r="BX6" s="440"/>
      <c r="BY6" s="440"/>
      <c r="BZ6" s="440"/>
      <c r="CB6" s="441" t="str">
        <f t="shared" ref="CB6:CB23" si="25">IF($H6=1,"(CAP)","")</f>
        <v>(CAP)</v>
      </c>
      <c r="CC6" s="117">
        <f t="shared" ref="CC6:CC23" si="26">IF($I6="","",$I6)</f>
        <v>4</v>
      </c>
    </row>
    <row r="7" spans="2:81" ht="19.350000000000001" customHeight="1" x14ac:dyDescent="0.2">
      <c r="B7" s="775"/>
      <c r="C7" s="128">
        <v>2</v>
      </c>
      <c r="D7" s="521" t="str">
        <f>IF(メンバー表元!L3="","",メンバー表元!L3)</f>
        <v/>
      </c>
      <c r="E7" s="522" t="str">
        <f>IF(メンバー表元!M3="","",メンバー表元!M3)</f>
        <v/>
      </c>
      <c r="F7" s="523" t="str">
        <f>IF(メンバー表元!N3="","",メンバー表元!N3)</f>
        <v/>
      </c>
      <c r="G7" s="524" t="str">
        <f>IF(メンバー表元!C3="","",メンバー表元!C3)</f>
        <v/>
      </c>
      <c r="H7" s="617"/>
      <c r="I7" s="525">
        <f>IF(メンバー表元!B3="","",メンバー表元!B3)</f>
        <v>5</v>
      </c>
      <c r="K7" s="79">
        <v>2</v>
      </c>
      <c r="L7" s="679" t="str">
        <f t="shared" si="0"/>
        <v/>
      </c>
      <c r="M7" s="680"/>
      <c r="N7" s="680"/>
      <c r="O7" s="680"/>
      <c r="P7" s="680"/>
      <c r="Q7" s="680"/>
      <c r="R7" s="667" t="str">
        <f t="shared" si="1"/>
        <v/>
      </c>
      <c r="S7" s="760"/>
      <c r="T7" s="118">
        <f t="shared" si="2"/>
        <v>5</v>
      </c>
      <c r="W7" s="79">
        <v>2</v>
      </c>
      <c r="X7" s="679" t="str">
        <f t="shared" si="3"/>
        <v/>
      </c>
      <c r="Y7" s="680"/>
      <c r="Z7" s="680"/>
      <c r="AA7" s="680"/>
      <c r="AB7" s="680"/>
      <c r="AC7" s="680"/>
      <c r="AD7" s="667" t="str">
        <f t="shared" si="4"/>
        <v/>
      </c>
      <c r="AE7" s="760"/>
      <c r="AF7" s="118">
        <f t="shared" si="5"/>
        <v>5</v>
      </c>
      <c r="AH7" s="79">
        <v>2</v>
      </c>
      <c r="AI7" s="679" t="str">
        <f t="shared" si="6"/>
        <v/>
      </c>
      <c r="AJ7" s="680"/>
      <c r="AK7" s="680"/>
      <c r="AL7" s="680"/>
      <c r="AM7" s="680"/>
      <c r="AN7" s="680"/>
      <c r="AO7" s="667" t="str">
        <f t="shared" si="7"/>
        <v/>
      </c>
      <c r="AP7" s="760"/>
      <c r="AQ7" s="118">
        <f t="shared" si="8"/>
        <v>5</v>
      </c>
      <c r="AT7" s="79">
        <v>2</v>
      </c>
      <c r="AU7" s="460" t="str">
        <f t="shared" si="9"/>
        <v/>
      </c>
      <c r="AV7" s="444" t="str">
        <f t="shared" si="10"/>
        <v/>
      </c>
      <c r="AW7" s="445" t="str">
        <f t="shared" si="11"/>
        <v/>
      </c>
      <c r="AX7" s="435" t="str">
        <f t="shared" si="12"/>
        <v/>
      </c>
      <c r="AY7" s="436"/>
      <c r="AZ7" s="436"/>
      <c r="BA7" s="436"/>
      <c r="BB7" s="437"/>
      <c r="BC7" s="438" t="str">
        <f t="shared" si="13"/>
        <v/>
      </c>
      <c r="BD7" s="118">
        <f t="shared" si="14"/>
        <v>5</v>
      </c>
      <c r="BG7" s="79">
        <v>2</v>
      </c>
      <c r="BH7" s="460" t="str">
        <f t="shared" si="15"/>
        <v/>
      </c>
      <c r="BI7" s="444" t="str">
        <f t="shared" si="16"/>
        <v/>
      </c>
      <c r="BJ7" s="445" t="str">
        <f t="shared" si="17"/>
        <v/>
      </c>
      <c r="BK7" s="435" t="str">
        <f t="shared" si="18"/>
        <v/>
      </c>
      <c r="BL7" s="436"/>
      <c r="BM7" s="436"/>
      <c r="BN7" s="436"/>
      <c r="BO7" s="437"/>
      <c r="BP7" s="438" t="str">
        <f t="shared" si="19"/>
        <v/>
      </c>
      <c r="BQ7" s="118">
        <f t="shared" si="20"/>
        <v>5</v>
      </c>
      <c r="BS7" s="79">
        <v>2</v>
      </c>
      <c r="BT7" s="460" t="str">
        <f t="shared" si="21"/>
        <v/>
      </c>
      <c r="BU7" s="444" t="str">
        <f t="shared" si="22"/>
        <v/>
      </c>
      <c r="BV7" s="445" t="str">
        <f t="shared" si="23"/>
        <v/>
      </c>
      <c r="BW7" s="435" t="str">
        <f t="shared" si="24"/>
        <v/>
      </c>
      <c r="BX7" s="436"/>
      <c r="BY7" s="436"/>
      <c r="BZ7" s="436"/>
      <c r="CA7" s="437"/>
      <c r="CB7" s="438" t="str">
        <f t="shared" si="25"/>
        <v/>
      </c>
      <c r="CC7" s="118">
        <f t="shared" si="26"/>
        <v>5</v>
      </c>
    </row>
    <row r="8" spans="2:81" ht="19.350000000000001" customHeight="1" x14ac:dyDescent="0.2">
      <c r="B8" s="775"/>
      <c r="C8" s="128">
        <v>3</v>
      </c>
      <c r="D8" s="521" t="str">
        <f>IF(メンバー表元!L4="","",メンバー表元!L4)</f>
        <v/>
      </c>
      <c r="E8" s="522" t="str">
        <f>IF(メンバー表元!M4="","",メンバー表元!M4)</f>
        <v/>
      </c>
      <c r="F8" s="523" t="str">
        <f>IF(メンバー表元!N4="","",メンバー表元!N4)</f>
        <v/>
      </c>
      <c r="G8" s="524" t="str">
        <f>IF(メンバー表元!C4="","",メンバー表元!C4)</f>
        <v/>
      </c>
      <c r="H8" s="617"/>
      <c r="I8" s="525">
        <f>IF(メンバー表元!B4="","",メンバー表元!B4)</f>
        <v>6</v>
      </c>
      <c r="K8" s="79">
        <v>3</v>
      </c>
      <c r="L8" s="679" t="str">
        <f t="shared" si="0"/>
        <v/>
      </c>
      <c r="M8" s="680"/>
      <c r="N8" s="680"/>
      <c r="O8" s="680"/>
      <c r="P8" s="680"/>
      <c r="Q8" s="680"/>
      <c r="R8" s="667" t="str">
        <f t="shared" si="1"/>
        <v/>
      </c>
      <c r="S8" s="760"/>
      <c r="T8" s="118">
        <f t="shared" si="2"/>
        <v>6</v>
      </c>
      <c r="W8" s="79">
        <v>3</v>
      </c>
      <c r="X8" s="679" t="str">
        <f t="shared" si="3"/>
        <v/>
      </c>
      <c r="Y8" s="680"/>
      <c r="Z8" s="680"/>
      <c r="AA8" s="680"/>
      <c r="AB8" s="680"/>
      <c r="AC8" s="680"/>
      <c r="AD8" s="667" t="str">
        <f t="shared" si="4"/>
        <v/>
      </c>
      <c r="AE8" s="760"/>
      <c r="AF8" s="118">
        <f t="shared" si="5"/>
        <v>6</v>
      </c>
      <c r="AH8" s="79">
        <v>3</v>
      </c>
      <c r="AI8" s="679" t="str">
        <f t="shared" si="6"/>
        <v/>
      </c>
      <c r="AJ8" s="680"/>
      <c r="AK8" s="680"/>
      <c r="AL8" s="680"/>
      <c r="AM8" s="680"/>
      <c r="AN8" s="680"/>
      <c r="AO8" s="667" t="str">
        <f t="shared" si="7"/>
        <v/>
      </c>
      <c r="AP8" s="760"/>
      <c r="AQ8" s="118">
        <f t="shared" si="8"/>
        <v>6</v>
      </c>
      <c r="AT8" s="79">
        <v>3</v>
      </c>
      <c r="AU8" s="460" t="str">
        <f t="shared" si="9"/>
        <v/>
      </c>
      <c r="AV8" s="444" t="str">
        <f t="shared" si="10"/>
        <v/>
      </c>
      <c r="AW8" s="445" t="str">
        <f t="shared" si="11"/>
        <v/>
      </c>
      <c r="AX8" s="435" t="str">
        <f t="shared" si="12"/>
        <v/>
      </c>
      <c r="AY8" s="436"/>
      <c r="AZ8" s="436"/>
      <c r="BA8" s="436"/>
      <c r="BB8" s="437"/>
      <c r="BC8" s="438" t="str">
        <f t="shared" si="13"/>
        <v/>
      </c>
      <c r="BD8" s="118">
        <f t="shared" si="14"/>
        <v>6</v>
      </c>
      <c r="BG8" s="79">
        <v>3</v>
      </c>
      <c r="BH8" s="460" t="str">
        <f t="shared" si="15"/>
        <v/>
      </c>
      <c r="BI8" s="444" t="str">
        <f t="shared" si="16"/>
        <v/>
      </c>
      <c r="BJ8" s="445" t="str">
        <f t="shared" si="17"/>
        <v/>
      </c>
      <c r="BK8" s="435" t="str">
        <f t="shared" si="18"/>
        <v/>
      </c>
      <c r="BL8" s="436"/>
      <c r="BM8" s="436"/>
      <c r="BN8" s="436"/>
      <c r="BO8" s="437"/>
      <c r="BP8" s="438" t="str">
        <f t="shared" si="19"/>
        <v/>
      </c>
      <c r="BQ8" s="118">
        <f t="shared" si="20"/>
        <v>6</v>
      </c>
      <c r="BS8" s="79">
        <v>3</v>
      </c>
      <c r="BT8" s="460" t="str">
        <f t="shared" si="21"/>
        <v/>
      </c>
      <c r="BU8" s="444" t="str">
        <f t="shared" si="22"/>
        <v/>
      </c>
      <c r="BV8" s="445" t="str">
        <f t="shared" si="23"/>
        <v/>
      </c>
      <c r="BW8" s="435" t="str">
        <f t="shared" si="24"/>
        <v/>
      </c>
      <c r="BX8" s="436"/>
      <c r="BY8" s="436"/>
      <c r="BZ8" s="436"/>
      <c r="CA8" s="437"/>
      <c r="CB8" s="438" t="str">
        <f t="shared" si="25"/>
        <v/>
      </c>
      <c r="CC8" s="118">
        <f t="shared" si="26"/>
        <v>6</v>
      </c>
    </row>
    <row r="9" spans="2:81" ht="19.350000000000001" customHeight="1" x14ac:dyDescent="0.2">
      <c r="B9" s="775"/>
      <c r="C9" s="128">
        <v>4</v>
      </c>
      <c r="D9" s="521" t="str">
        <f>IF(メンバー表元!L5="","",メンバー表元!L5)</f>
        <v/>
      </c>
      <c r="E9" s="522" t="str">
        <f>IF(メンバー表元!M5="","",メンバー表元!M5)</f>
        <v/>
      </c>
      <c r="F9" s="523" t="str">
        <f>IF(メンバー表元!N5="","",メンバー表元!N5)</f>
        <v/>
      </c>
      <c r="G9" s="524" t="str">
        <f>IF(メンバー表元!C5="","",メンバー表元!C5)</f>
        <v/>
      </c>
      <c r="H9" s="617"/>
      <c r="I9" s="525">
        <f>IF(メンバー表元!B5="","",メンバー表元!B5)</f>
        <v>7</v>
      </c>
      <c r="K9" s="79">
        <v>4</v>
      </c>
      <c r="L9" s="679" t="str">
        <f t="shared" si="0"/>
        <v/>
      </c>
      <c r="M9" s="680"/>
      <c r="N9" s="680"/>
      <c r="O9" s="680"/>
      <c r="P9" s="680"/>
      <c r="Q9" s="680"/>
      <c r="R9" s="667" t="str">
        <f t="shared" si="1"/>
        <v/>
      </c>
      <c r="S9" s="760"/>
      <c r="T9" s="118">
        <f t="shared" si="2"/>
        <v>7</v>
      </c>
      <c r="W9" s="79">
        <v>4</v>
      </c>
      <c r="X9" s="679" t="str">
        <f t="shared" si="3"/>
        <v/>
      </c>
      <c r="Y9" s="680"/>
      <c r="Z9" s="680"/>
      <c r="AA9" s="680"/>
      <c r="AB9" s="680"/>
      <c r="AC9" s="680"/>
      <c r="AD9" s="667" t="str">
        <f t="shared" si="4"/>
        <v/>
      </c>
      <c r="AE9" s="760"/>
      <c r="AF9" s="118">
        <f t="shared" si="5"/>
        <v>7</v>
      </c>
      <c r="AH9" s="79">
        <v>4</v>
      </c>
      <c r="AI9" s="679" t="str">
        <f t="shared" si="6"/>
        <v/>
      </c>
      <c r="AJ9" s="680"/>
      <c r="AK9" s="680"/>
      <c r="AL9" s="680"/>
      <c r="AM9" s="680"/>
      <c r="AN9" s="680"/>
      <c r="AO9" s="667" t="str">
        <f t="shared" si="7"/>
        <v/>
      </c>
      <c r="AP9" s="760"/>
      <c r="AQ9" s="118">
        <f t="shared" si="8"/>
        <v>7</v>
      </c>
      <c r="AT9" s="79">
        <v>4</v>
      </c>
      <c r="AU9" s="460" t="str">
        <f t="shared" si="9"/>
        <v/>
      </c>
      <c r="AV9" s="444" t="str">
        <f t="shared" si="10"/>
        <v/>
      </c>
      <c r="AW9" s="445" t="str">
        <f t="shared" si="11"/>
        <v/>
      </c>
      <c r="AX9" s="435" t="str">
        <f t="shared" si="12"/>
        <v/>
      </c>
      <c r="AY9" s="436"/>
      <c r="AZ9" s="436"/>
      <c r="BA9" s="436"/>
      <c r="BB9" s="437"/>
      <c r="BC9" s="438" t="str">
        <f t="shared" si="13"/>
        <v/>
      </c>
      <c r="BD9" s="118">
        <f t="shared" si="14"/>
        <v>7</v>
      </c>
      <c r="BG9" s="79">
        <v>4</v>
      </c>
      <c r="BH9" s="460" t="str">
        <f t="shared" si="15"/>
        <v/>
      </c>
      <c r="BI9" s="444" t="str">
        <f t="shared" si="16"/>
        <v/>
      </c>
      <c r="BJ9" s="445" t="str">
        <f t="shared" si="17"/>
        <v/>
      </c>
      <c r="BK9" s="435" t="str">
        <f t="shared" si="18"/>
        <v/>
      </c>
      <c r="BL9" s="436"/>
      <c r="BM9" s="436"/>
      <c r="BN9" s="436"/>
      <c r="BO9" s="437"/>
      <c r="BP9" s="438" t="str">
        <f t="shared" si="19"/>
        <v/>
      </c>
      <c r="BQ9" s="118">
        <f t="shared" si="20"/>
        <v>7</v>
      </c>
      <c r="BS9" s="79">
        <v>4</v>
      </c>
      <c r="BT9" s="460" t="str">
        <f t="shared" si="21"/>
        <v/>
      </c>
      <c r="BU9" s="444" t="str">
        <f t="shared" si="22"/>
        <v/>
      </c>
      <c r="BV9" s="445" t="str">
        <f t="shared" si="23"/>
        <v/>
      </c>
      <c r="BW9" s="435" t="str">
        <f t="shared" si="24"/>
        <v/>
      </c>
      <c r="BX9" s="436"/>
      <c r="BY9" s="436"/>
      <c r="BZ9" s="436"/>
      <c r="CA9" s="437"/>
      <c r="CB9" s="438" t="str">
        <f t="shared" si="25"/>
        <v/>
      </c>
      <c r="CC9" s="118">
        <f t="shared" si="26"/>
        <v>7</v>
      </c>
    </row>
    <row r="10" spans="2:81" ht="19.350000000000001" customHeight="1" x14ac:dyDescent="0.2">
      <c r="B10" s="775"/>
      <c r="C10" s="128">
        <v>5</v>
      </c>
      <c r="D10" s="521" t="str">
        <f>IF(メンバー表元!L6="","",メンバー表元!L6)</f>
        <v/>
      </c>
      <c r="E10" s="522" t="str">
        <f>IF(メンバー表元!M6="","",メンバー表元!M6)</f>
        <v/>
      </c>
      <c r="F10" s="523" t="str">
        <f>IF(メンバー表元!N6="","",メンバー表元!N6)</f>
        <v/>
      </c>
      <c r="G10" s="524" t="str">
        <f>IF(メンバー表元!C6="","",メンバー表元!C6)</f>
        <v/>
      </c>
      <c r="H10" s="617"/>
      <c r="I10" s="525">
        <f>IF(メンバー表元!B6="","",メンバー表元!B6)</f>
        <v>8</v>
      </c>
      <c r="K10" s="79">
        <v>5</v>
      </c>
      <c r="L10" s="679" t="str">
        <f t="shared" si="0"/>
        <v/>
      </c>
      <c r="M10" s="680"/>
      <c r="N10" s="680"/>
      <c r="O10" s="680"/>
      <c r="P10" s="680"/>
      <c r="Q10" s="680"/>
      <c r="R10" s="667" t="str">
        <f t="shared" si="1"/>
        <v/>
      </c>
      <c r="S10" s="760"/>
      <c r="T10" s="118">
        <f t="shared" si="2"/>
        <v>8</v>
      </c>
      <c r="W10" s="79">
        <v>5</v>
      </c>
      <c r="X10" s="679" t="str">
        <f t="shared" si="3"/>
        <v/>
      </c>
      <c r="Y10" s="680"/>
      <c r="Z10" s="680"/>
      <c r="AA10" s="680"/>
      <c r="AB10" s="680"/>
      <c r="AC10" s="680"/>
      <c r="AD10" s="667" t="str">
        <f t="shared" si="4"/>
        <v/>
      </c>
      <c r="AE10" s="760"/>
      <c r="AF10" s="118">
        <f t="shared" si="5"/>
        <v>8</v>
      </c>
      <c r="AH10" s="79">
        <v>5</v>
      </c>
      <c r="AI10" s="679" t="str">
        <f t="shared" si="6"/>
        <v/>
      </c>
      <c r="AJ10" s="680"/>
      <c r="AK10" s="680"/>
      <c r="AL10" s="680"/>
      <c r="AM10" s="680"/>
      <c r="AN10" s="680"/>
      <c r="AO10" s="667" t="str">
        <f t="shared" si="7"/>
        <v/>
      </c>
      <c r="AP10" s="760"/>
      <c r="AQ10" s="118">
        <f t="shared" si="8"/>
        <v>8</v>
      </c>
      <c r="AT10" s="79">
        <v>5</v>
      </c>
      <c r="AU10" s="460" t="str">
        <f t="shared" si="9"/>
        <v/>
      </c>
      <c r="AV10" s="444" t="str">
        <f t="shared" si="10"/>
        <v/>
      </c>
      <c r="AW10" s="445" t="str">
        <f t="shared" si="11"/>
        <v/>
      </c>
      <c r="AX10" s="435" t="str">
        <f t="shared" si="12"/>
        <v/>
      </c>
      <c r="AY10" s="436"/>
      <c r="AZ10" s="436"/>
      <c r="BA10" s="436"/>
      <c r="BB10" s="437"/>
      <c r="BC10" s="438" t="str">
        <f t="shared" si="13"/>
        <v/>
      </c>
      <c r="BD10" s="118">
        <f t="shared" si="14"/>
        <v>8</v>
      </c>
      <c r="BG10" s="79">
        <v>5</v>
      </c>
      <c r="BH10" s="460" t="str">
        <f t="shared" si="15"/>
        <v/>
      </c>
      <c r="BI10" s="444" t="str">
        <f t="shared" si="16"/>
        <v/>
      </c>
      <c r="BJ10" s="445" t="str">
        <f t="shared" si="17"/>
        <v/>
      </c>
      <c r="BK10" s="435" t="str">
        <f t="shared" si="18"/>
        <v/>
      </c>
      <c r="BL10" s="436"/>
      <c r="BM10" s="436"/>
      <c r="BN10" s="436"/>
      <c r="BO10" s="437"/>
      <c r="BP10" s="438" t="str">
        <f t="shared" si="19"/>
        <v/>
      </c>
      <c r="BQ10" s="118">
        <f t="shared" si="20"/>
        <v>8</v>
      </c>
      <c r="BS10" s="79">
        <v>5</v>
      </c>
      <c r="BT10" s="460" t="str">
        <f t="shared" si="21"/>
        <v/>
      </c>
      <c r="BU10" s="444" t="str">
        <f t="shared" si="22"/>
        <v/>
      </c>
      <c r="BV10" s="445" t="str">
        <f t="shared" si="23"/>
        <v/>
      </c>
      <c r="BW10" s="435" t="str">
        <f t="shared" si="24"/>
        <v/>
      </c>
      <c r="BX10" s="436"/>
      <c r="BY10" s="436"/>
      <c r="BZ10" s="436"/>
      <c r="CA10" s="437"/>
      <c r="CB10" s="438" t="str">
        <f t="shared" si="25"/>
        <v/>
      </c>
      <c r="CC10" s="118">
        <f t="shared" si="26"/>
        <v>8</v>
      </c>
    </row>
    <row r="11" spans="2:81" ht="19.350000000000001" customHeight="1" x14ac:dyDescent="0.2">
      <c r="B11" s="775"/>
      <c r="C11" s="128">
        <v>6</v>
      </c>
      <c r="D11" s="521" t="str">
        <f>IF(メンバー表元!L7="","",メンバー表元!L7)</f>
        <v/>
      </c>
      <c r="E11" s="522" t="str">
        <f>IF(メンバー表元!M7="","",メンバー表元!M7)</f>
        <v/>
      </c>
      <c r="F11" s="523" t="str">
        <f>IF(メンバー表元!N7="","",メンバー表元!N7)</f>
        <v/>
      </c>
      <c r="G11" s="524" t="str">
        <f>IF(メンバー表元!C7="","",メンバー表元!C7)</f>
        <v/>
      </c>
      <c r="H11" s="617"/>
      <c r="I11" s="525">
        <f>IF(メンバー表元!B7="","",メンバー表元!B7)</f>
        <v>9</v>
      </c>
      <c r="K11" s="79">
        <v>6</v>
      </c>
      <c r="L11" s="679" t="str">
        <f t="shared" si="0"/>
        <v/>
      </c>
      <c r="M11" s="680"/>
      <c r="N11" s="680"/>
      <c r="O11" s="680"/>
      <c r="P11" s="680"/>
      <c r="Q11" s="680"/>
      <c r="R11" s="667" t="str">
        <f t="shared" si="1"/>
        <v/>
      </c>
      <c r="S11" s="760"/>
      <c r="T11" s="118">
        <f t="shared" si="2"/>
        <v>9</v>
      </c>
      <c r="W11" s="79">
        <v>6</v>
      </c>
      <c r="X11" s="679" t="str">
        <f t="shared" si="3"/>
        <v/>
      </c>
      <c r="Y11" s="680"/>
      <c r="Z11" s="680"/>
      <c r="AA11" s="680"/>
      <c r="AB11" s="680"/>
      <c r="AC11" s="680"/>
      <c r="AD11" s="667" t="str">
        <f t="shared" si="4"/>
        <v/>
      </c>
      <c r="AE11" s="760"/>
      <c r="AF11" s="118">
        <f t="shared" si="5"/>
        <v>9</v>
      </c>
      <c r="AH11" s="79">
        <v>6</v>
      </c>
      <c r="AI11" s="679" t="str">
        <f t="shared" si="6"/>
        <v/>
      </c>
      <c r="AJ11" s="680"/>
      <c r="AK11" s="680"/>
      <c r="AL11" s="680"/>
      <c r="AM11" s="680"/>
      <c r="AN11" s="680"/>
      <c r="AO11" s="667" t="str">
        <f t="shared" si="7"/>
        <v/>
      </c>
      <c r="AP11" s="760"/>
      <c r="AQ11" s="118">
        <f t="shared" si="8"/>
        <v>9</v>
      </c>
      <c r="AT11" s="79">
        <v>6</v>
      </c>
      <c r="AU11" s="460" t="str">
        <f t="shared" si="9"/>
        <v/>
      </c>
      <c r="AV11" s="444" t="str">
        <f t="shared" si="10"/>
        <v/>
      </c>
      <c r="AW11" s="445" t="str">
        <f t="shared" si="11"/>
        <v/>
      </c>
      <c r="AX11" s="435" t="str">
        <f t="shared" si="12"/>
        <v/>
      </c>
      <c r="AY11" s="436"/>
      <c r="AZ11" s="436"/>
      <c r="BA11" s="436"/>
      <c r="BB11" s="437"/>
      <c r="BC11" s="438" t="str">
        <f t="shared" si="13"/>
        <v/>
      </c>
      <c r="BD11" s="118">
        <f t="shared" si="14"/>
        <v>9</v>
      </c>
      <c r="BG11" s="79">
        <v>6</v>
      </c>
      <c r="BH11" s="460" t="str">
        <f t="shared" si="15"/>
        <v/>
      </c>
      <c r="BI11" s="444" t="str">
        <f t="shared" si="16"/>
        <v/>
      </c>
      <c r="BJ11" s="445" t="str">
        <f t="shared" si="17"/>
        <v/>
      </c>
      <c r="BK11" s="435" t="str">
        <f t="shared" si="18"/>
        <v/>
      </c>
      <c r="BL11" s="436"/>
      <c r="BM11" s="436"/>
      <c r="BN11" s="436"/>
      <c r="BO11" s="437"/>
      <c r="BP11" s="438" t="str">
        <f t="shared" si="19"/>
        <v/>
      </c>
      <c r="BQ11" s="118">
        <f t="shared" si="20"/>
        <v>9</v>
      </c>
      <c r="BS11" s="79">
        <v>6</v>
      </c>
      <c r="BT11" s="460" t="str">
        <f t="shared" si="21"/>
        <v/>
      </c>
      <c r="BU11" s="444" t="str">
        <f t="shared" si="22"/>
        <v/>
      </c>
      <c r="BV11" s="445" t="str">
        <f t="shared" si="23"/>
        <v/>
      </c>
      <c r="BW11" s="435" t="str">
        <f t="shared" si="24"/>
        <v/>
      </c>
      <c r="BX11" s="436"/>
      <c r="BY11" s="436"/>
      <c r="BZ11" s="436"/>
      <c r="CA11" s="437"/>
      <c r="CB11" s="438" t="str">
        <f t="shared" si="25"/>
        <v/>
      </c>
      <c r="CC11" s="118">
        <f t="shared" si="26"/>
        <v>9</v>
      </c>
    </row>
    <row r="12" spans="2:81" ht="19.350000000000001" customHeight="1" x14ac:dyDescent="0.2">
      <c r="B12" s="780" t="s">
        <v>47</v>
      </c>
      <c r="C12" s="128">
        <v>7</v>
      </c>
      <c r="D12" s="521" t="str">
        <f>IF(メンバー表元!L8="","",メンバー表元!L8)</f>
        <v/>
      </c>
      <c r="E12" s="522" t="str">
        <f>IF(メンバー表元!M8="","",メンバー表元!M8)</f>
        <v/>
      </c>
      <c r="F12" s="523" t="str">
        <f>IF(メンバー表元!N8="","",メンバー表元!N8)</f>
        <v/>
      </c>
      <c r="G12" s="524" t="str">
        <f>IF(メンバー表元!C8="","",メンバー表元!C8)</f>
        <v/>
      </c>
      <c r="H12" s="617"/>
      <c r="I12" s="525">
        <f>IF(メンバー表元!B8="","",メンバー表元!B8)</f>
        <v>10</v>
      </c>
      <c r="K12" s="79">
        <v>7</v>
      </c>
      <c r="L12" s="679" t="str">
        <f t="shared" si="0"/>
        <v/>
      </c>
      <c r="M12" s="680"/>
      <c r="N12" s="680"/>
      <c r="O12" s="680"/>
      <c r="P12" s="680"/>
      <c r="Q12" s="680"/>
      <c r="R12" s="667" t="str">
        <f t="shared" si="1"/>
        <v/>
      </c>
      <c r="S12" s="760"/>
      <c r="T12" s="118">
        <f t="shared" si="2"/>
        <v>10</v>
      </c>
      <c r="U12" s="130"/>
      <c r="V12" s="130"/>
      <c r="W12" s="79">
        <v>7</v>
      </c>
      <c r="X12" s="679" t="str">
        <f t="shared" si="3"/>
        <v/>
      </c>
      <c r="Y12" s="680"/>
      <c r="Z12" s="680"/>
      <c r="AA12" s="680"/>
      <c r="AB12" s="680"/>
      <c r="AC12" s="680"/>
      <c r="AD12" s="667" t="str">
        <f t="shared" si="4"/>
        <v/>
      </c>
      <c r="AE12" s="760"/>
      <c r="AF12" s="118">
        <f t="shared" si="5"/>
        <v>10</v>
      </c>
      <c r="AH12" s="79">
        <v>7</v>
      </c>
      <c r="AI12" s="679" t="str">
        <f t="shared" si="6"/>
        <v/>
      </c>
      <c r="AJ12" s="680"/>
      <c r="AK12" s="680"/>
      <c r="AL12" s="680"/>
      <c r="AM12" s="680"/>
      <c r="AN12" s="680"/>
      <c r="AO12" s="667" t="str">
        <f t="shared" si="7"/>
        <v/>
      </c>
      <c r="AP12" s="760"/>
      <c r="AQ12" s="118">
        <f t="shared" si="8"/>
        <v>10</v>
      </c>
      <c r="AT12" s="79">
        <v>7</v>
      </c>
      <c r="AU12" s="460" t="str">
        <f t="shared" si="9"/>
        <v/>
      </c>
      <c r="AV12" s="444" t="str">
        <f t="shared" si="10"/>
        <v/>
      </c>
      <c r="AW12" s="445" t="str">
        <f t="shared" si="11"/>
        <v/>
      </c>
      <c r="AX12" s="435" t="str">
        <f t="shared" si="12"/>
        <v/>
      </c>
      <c r="AY12" s="436"/>
      <c r="AZ12" s="436"/>
      <c r="BA12" s="436"/>
      <c r="BB12" s="437"/>
      <c r="BC12" s="438" t="str">
        <f t="shared" si="13"/>
        <v/>
      </c>
      <c r="BD12" s="118">
        <f t="shared" si="14"/>
        <v>10</v>
      </c>
      <c r="BE12" s="130"/>
      <c r="BF12" s="130"/>
      <c r="BG12" s="79">
        <v>7</v>
      </c>
      <c r="BH12" s="460" t="str">
        <f t="shared" si="15"/>
        <v/>
      </c>
      <c r="BI12" s="444" t="str">
        <f t="shared" si="16"/>
        <v/>
      </c>
      <c r="BJ12" s="445" t="str">
        <f t="shared" si="17"/>
        <v/>
      </c>
      <c r="BK12" s="435" t="str">
        <f t="shared" si="18"/>
        <v/>
      </c>
      <c r="BL12" s="436"/>
      <c r="BM12" s="436"/>
      <c r="BN12" s="436"/>
      <c r="BO12" s="437"/>
      <c r="BP12" s="438" t="str">
        <f t="shared" si="19"/>
        <v/>
      </c>
      <c r="BQ12" s="118">
        <f t="shared" si="20"/>
        <v>10</v>
      </c>
      <c r="BR12" s="130"/>
      <c r="BS12" s="79">
        <v>7</v>
      </c>
      <c r="BT12" s="460" t="str">
        <f t="shared" si="21"/>
        <v/>
      </c>
      <c r="BU12" s="444" t="str">
        <f t="shared" si="22"/>
        <v/>
      </c>
      <c r="BV12" s="445" t="str">
        <f t="shared" si="23"/>
        <v/>
      </c>
      <c r="BW12" s="435" t="str">
        <f t="shared" si="24"/>
        <v/>
      </c>
      <c r="BX12" s="436"/>
      <c r="BY12" s="436"/>
      <c r="BZ12" s="436"/>
      <c r="CA12" s="437"/>
      <c r="CB12" s="438" t="str">
        <f t="shared" si="25"/>
        <v/>
      </c>
      <c r="CC12" s="118">
        <f t="shared" si="26"/>
        <v>10</v>
      </c>
    </row>
    <row r="13" spans="2:81" ht="19.350000000000001" customHeight="1" x14ac:dyDescent="0.2">
      <c r="B13" s="780"/>
      <c r="C13" s="128">
        <v>8</v>
      </c>
      <c r="D13" s="521" t="str">
        <f>IF(メンバー表元!L9="","",メンバー表元!L9)</f>
        <v/>
      </c>
      <c r="E13" s="522" t="str">
        <f>IF(メンバー表元!M9="","",メンバー表元!M9)</f>
        <v/>
      </c>
      <c r="F13" s="523" t="str">
        <f>IF(メンバー表元!N9="","",メンバー表元!N9)</f>
        <v/>
      </c>
      <c r="G13" s="524" t="str">
        <f>IF(メンバー表元!C9="","",メンバー表元!C9)</f>
        <v/>
      </c>
      <c r="H13" s="617"/>
      <c r="I13" s="525">
        <f>IF(メンバー表元!B9="","",メンバー表元!B9)</f>
        <v>11</v>
      </c>
      <c r="K13" s="79">
        <v>8</v>
      </c>
      <c r="L13" s="679" t="str">
        <f t="shared" si="0"/>
        <v/>
      </c>
      <c r="M13" s="680"/>
      <c r="N13" s="680"/>
      <c r="O13" s="680"/>
      <c r="P13" s="680"/>
      <c r="Q13" s="680"/>
      <c r="R13" s="667" t="str">
        <f t="shared" si="1"/>
        <v/>
      </c>
      <c r="S13" s="760"/>
      <c r="T13" s="118">
        <f t="shared" si="2"/>
        <v>11</v>
      </c>
      <c r="U13" s="130"/>
      <c r="V13" s="130"/>
      <c r="W13" s="79">
        <v>8</v>
      </c>
      <c r="X13" s="679" t="str">
        <f t="shared" si="3"/>
        <v/>
      </c>
      <c r="Y13" s="680"/>
      <c r="Z13" s="680"/>
      <c r="AA13" s="680"/>
      <c r="AB13" s="680"/>
      <c r="AC13" s="680"/>
      <c r="AD13" s="667" t="str">
        <f t="shared" si="4"/>
        <v/>
      </c>
      <c r="AE13" s="760"/>
      <c r="AF13" s="118">
        <f t="shared" si="5"/>
        <v>11</v>
      </c>
      <c r="AH13" s="79">
        <v>8</v>
      </c>
      <c r="AI13" s="679" t="str">
        <f t="shared" si="6"/>
        <v/>
      </c>
      <c r="AJ13" s="680"/>
      <c r="AK13" s="680"/>
      <c r="AL13" s="680"/>
      <c r="AM13" s="680"/>
      <c r="AN13" s="680"/>
      <c r="AO13" s="667" t="str">
        <f t="shared" si="7"/>
        <v/>
      </c>
      <c r="AP13" s="760"/>
      <c r="AQ13" s="118">
        <f t="shared" si="8"/>
        <v>11</v>
      </c>
      <c r="AT13" s="79">
        <v>8</v>
      </c>
      <c r="AU13" s="460" t="str">
        <f t="shared" si="9"/>
        <v/>
      </c>
      <c r="AV13" s="444" t="str">
        <f t="shared" si="10"/>
        <v/>
      </c>
      <c r="AW13" s="445" t="str">
        <f t="shared" si="11"/>
        <v/>
      </c>
      <c r="AX13" s="435" t="str">
        <f t="shared" si="12"/>
        <v/>
      </c>
      <c r="AY13" s="436"/>
      <c r="AZ13" s="436"/>
      <c r="BA13" s="436"/>
      <c r="BB13" s="437"/>
      <c r="BC13" s="438" t="str">
        <f t="shared" si="13"/>
        <v/>
      </c>
      <c r="BD13" s="118">
        <f t="shared" si="14"/>
        <v>11</v>
      </c>
      <c r="BE13" s="130"/>
      <c r="BF13" s="130"/>
      <c r="BG13" s="79">
        <v>8</v>
      </c>
      <c r="BH13" s="460" t="str">
        <f t="shared" si="15"/>
        <v/>
      </c>
      <c r="BI13" s="444" t="str">
        <f t="shared" si="16"/>
        <v/>
      </c>
      <c r="BJ13" s="445" t="str">
        <f t="shared" si="17"/>
        <v/>
      </c>
      <c r="BK13" s="435" t="str">
        <f t="shared" si="18"/>
        <v/>
      </c>
      <c r="BL13" s="436"/>
      <c r="BM13" s="436"/>
      <c r="BN13" s="436"/>
      <c r="BO13" s="437"/>
      <c r="BP13" s="438" t="str">
        <f t="shared" si="19"/>
        <v/>
      </c>
      <c r="BQ13" s="118">
        <f t="shared" si="20"/>
        <v>11</v>
      </c>
      <c r="BR13" s="130"/>
      <c r="BS13" s="79">
        <v>8</v>
      </c>
      <c r="BT13" s="460" t="str">
        <f t="shared" si="21"/>
        <v/>
      </c>
      <c r="BU13" s="444" t="str">
        <f t="shared" si="22"/>
        <v/>
      </c>
      <c r="BV13" s="445" t="str">
        <f t="shared" si="23"/>
        <v/>
      </c>
      <c r="BW13" s="435" t="str">
        <f t="shared" si="24"/>
        <v/>
      </c>
      <c r="BX13" s="436"/>
      <c r="BY13" s="436"/>
      <c r="BZ13" s="436"/>
      <c r="CA13" s="437"/>
      <c r="CB13" s="438" t="str">
        <f t="shared" si="25"/>
        <v/>
      </c>
      <c r="CC13" s="118">
        <f t="shared" si="26"/>
        <v>11</v>
      </c>
    </row>
    <row r="14" spans="2:81" ht="19.5" customHeight="1" x14ac:dyDescent="0.2">
      <c r="B14" s="780"/>
      <c r="C14" s="128">
        <v>9</v>
      </c>
      <c r="D14" s="521" t="str">
        <f>IF(メンバー表元!L10="","",メンバー表元!L10)</f>
        <v/>
      </c>
      <c r="E14" s="522" t="str">
        <f>IF(メンバー表元!M10="","",メンバー表元!M10)</f>
        <v/>
      </c>
      <c r="F14" s="523" t="str">
        <f>IF(メンバー表元!N10="","",メンバー表元!N10)</f>
        <v/>
      </c>
      <c r="G14" s="524" t="str">
        <f>IF(メンバー表元!C10="","",メンバー表元!C10)</f>
        <v/>
      </c>
      <c r="H14" s="617"/>
      <c r="I14" s="525">
        <f>IF(メンバー表元!B10="","",メンバー表元!B10)</f>
        <v>12</v>
      </c>
      <c r="K14" s="79">
        <v>9</v>
      </c>
      <c r="L14" s="679" t="str">
        <f t="shared" si="0"/>
        <v/>
      </c>
      <c r="M14" s="680"/>
      <c r="N14" s="680"/>
      <c r="O14" s="680"/>
      <c r="P14" s="680"/>
      <c r="Q14" s="680"/>
      <c r="R14" s="667" t="str">
        <f t="shared" si="1"/>
        <v/>
      </c>
      <c r="S14" s="760"/>
      <c r="T14" s="118">
        <f t="shared" si="2"/>
        <v>12</v>
      </c>
      <c r="U14" s="130"/>
      <c r="V14" s="130"/>
      <c r="W14" s="79">
        <v>9</v>
      </c>
      <c r="X14" s="679" t="str">
        <f t="shared" si="3"/>
        <v/>
      </c>
      <c r="Y14" s="680"/>
      <c r="Z14" s="680"/>
      <c r="AA14" s="680"/>
      <c r="AB14" s="680"/>
      <c r="AC14" s="680"/>
      <c r="AD14" s="667" t="str">
        <f t="shared" si="4"/>
        <v/>
      </c>
      <c r="AE14" s="760"/>
      <c r="AF14" s="118">
        <f t="shared" si="5"/>
        <v>12</v>
      </c>
      <c r="AH14" s="79">
        <v>9</v>
      </c>
      <c r="AI14" s="679" t="str">
        <f t="shared" si="6"/>
        <v/>
      </c>
      <c r="AJ14" s="680"/>
      <c r="AK14" s="680"/>
      <c r="AL14" s="680"/>
      <c r="AM14" s="680"/>
      <c r="AN14" s="680"/>
      <c r="AO14" s="667" t="str">
        <f t="shared" si="7"/>
        <v/>
      </c>
      <c r="AP14" s="760"/>
      <c r="AQ14" s="118">
        <f t="shared" si="8"/>
        <v>12</v>
      </c>
      <c r="AT14" s="79">
        <v>9</v>
      </c>
      <c r="AU14" s="460" t="str">
        <f t="shared" si="9"/>
        <v/>
      </c>
      <c r="AV14" s="444" t="str">
        <f t="shared" si="10"/>
        <v/>
      </c>
      <c r="AW14" s="445" t="str">
        <f t="shared" si="11"/>
        <v/>
      </c>
      <c r="AX14" s="435" t="str">
        <f t="shared" si="12"/>
        <v/>
      </c>
      <c r="AY14" s="436"/>
      <c r="AZ14" s="436"/>
      <c r="BA14" s="436"/>
      <c r="BB14" s="437"/>
      <c r="BC14" s="438" t="str">
        <f t="shared" si="13"/>
        <v/>
      </c>
      <c r="BD14" s="118">
        <f t="shared" si="14"/>
        <v>12</v>
      </c>
      <c r="BE14" s="130"/>
      <c r="BF14" s="130"/>
      <c r="BG14" s="79">
        <v>9</v>
      </c>
      <c r="BH14" s="460" t="str">
        <f t="shared" si="15"/>
        <v/>
      </c>
      <c r="BI14" s="444" t="str">
        <f t="shared" si="16"/>
        <v/>
      </c>
      <c r="BJ14" s="445" t="str">
        <f t="shared" si="17"/>
        <v/>
      </c>
      <c r="BK14" s="435" t="str">
        <f t="shared" si="18"/>
        <v/>
      </c>
      <c r="BL14" s="436"/>
      <c r="BM14" s="436"/>
      <c r="BN14" s="436"/>
      <c r="BO14" s="437"/>
      <c r="BP14" s="438" t="str">
        <f t="shared" si="19"/>
        <v/>
      </c>
      <c r="BQ14" s="118">
        <f t="shared" si="20"/>
        <v>12</v>
      </c>
      <c r="BR14" s="130"/>
      <c r="BS14" s="79">
        <v>9</v>
      </c>
      <c r="BT14" s="460" t="str">
        <f t="shared" si="21"/>
        <v/>
      </c>
      <c r="BU14" s="444" t="str">
        <f t="shared" si="22"/>
        <v/>
      </c>
      <c r="BV14" s="445" t="str">
        <f t="shared" si="23"/>
        <v/>
      </c>
      <c r="BW14" s="435" t="str">
        <f t="shared" si="24"/>
        <v/>
      </c>
      <c r="BX14" s="436"/>
      <c r="BY14" s="436"/>
      <c r="BZ14" s="436"/>
      <c r="CA14" s="437"/>
      <c r="CB14" s="438" t="str">
        <f t="shared" si="25"/>
        <v/>
      </c>
      <c r="CC14" s="118">
        <f t="shared" si="26"/>
        <v>12</v>
      </c>
    </row>
    <row r="15" spans="2:81" ht="19.350000000000001" customHeight="1" x14ac:dyDescent="0.2">
      <c r="B15" s="780"/>
      <c r="C15" s="128">
        <v>10</v>
      </c>
      <c r="D15" s="521" t="str">
        <f>IF(メンバー表元!L11="","",メンバー表元!L11)</f>
        <v/>
      </c>
      <c r="E15" s="522" t="str">
        <f>IF(メンバー表元!M11="","",メンバー表元!M11)</f>
        <v/>
      </c>
      <c r="F15" s="523" t="str">
        <f>IF(メンバー表元!N11="","",メンバー表元!N11)</f>
        <v/>
      </c>
      <c r="G15" s="524" t="str">
        <f>IF(メンバー表元!C11="","",メンバー表元!C11)</f>
        <v/>
      </c>
      <c r="H15" s="617"/>
      <c r="I15" s="525">
        <f>IF(メンバー表元!B11="","",メンバー表元!B11)</f>
        <v>13</v>
      </c>
      <c r="K15" s="79">
        <v>10</v>
      </c>
      <c r="L15" s="679" t="str">
        <f t="shared" si="0"/>
        <v/>
      </c>
      <c r="M15" s="680"/>
      <c r="N15" s="680"/>
      <c r="O15" s="680"/>
      <c r="P15" s="680"/>
      <c r="Q15" s="680"/>
      <c r="R15" s="667" t="str">
        <f t="shared" si="1"/>
        <v/>
      </c>
      <c r="S15" s="760"/>
      <c r="T15" s="118">
        <f t="shared" si="2"/>
        <v>13</v>
      </c>
      <c r="U15" s="753" t="s">
        <v>46</v>
      </c>
      <c r="V15" s="754"/>
      <c r="W15" s="79">
        <v>10</v>
      </c>
      <c r="X15" s="679" t="str">
        <f t="shared" si="3"/>
        <v/>
      </c>
      <c r="Y15" s="680"/>
      <c r="Z15" s="680"/>
      <c r="AA15" s="680"/>
      <c r="AB15" s="680"/>
      <c r="AC15" s="680"/>
      <c r="AD15" s="667" t="str">
        <f t="shared" si="4"/>
        <v/>
      </c>
      <c r="AE15" s="760"/>
      <c r="AF15" s="118">
        <f t="shared" si="5"/>
        <v>13</v>
      </c>
      <c r="AH15" s="79">
        <v>10</v>
      </c>
      <c r="AI15" s="679" t="str">
        <f t="shared" si="6"/>
        <v/>
      </c>
      <c r="AJ15" s="680"/>
      <c r="AK15" s="680"/>
      <c r="AL15" s="680"/>
      <c r="AM15" s="680"/>
      <c r="AN15" s="680"/>
      <c r="AO15" s="667" t="str">
        <f t="shared" si="7"/>
        <v/>
      </c>
      <c r="AP15" s="760"/>
      <c r="AQ15" s="118">
        <f t="shared" si="8"/>
        <v>13</v>
      </c>
      <c r="AT15" s="79">
        <v>10</v>
      </c>
      <c r="AU15" s="460" t="str">
        <f t="shared" si="9"/>
        <v/>
      </c>
      <c r="AV15" s="444" t="str">
        <f t="shared" si="10"/>
        <v/>
      </c>
      <c r="AW15" s="445" t="str">
        <f t="shared" si="11"/>
        <v/>
      </c>
      <c r="AX15" s="435" t="str">
        <f t="shared" si="12"/>
        <v/>
      </c>
      <c r="AY15" s="436"/>
      <c r="AZ15" s="436"/>
      <c r="BA15" s="436"/>
      <c r="BB15" s="437"/>
      <c r="BC15" s="438" t="str">
        <f t="shared" si="13"/>
        <v/>
      </c>
      <c r="BD15" s="118">
        <f t="shared" si="14"/>
        <v>13</v>
      </c>
      <c r="BE15" s="753" t="s">
        <v>46</v>
      </c>
      <c r="BF15" s="754"/>
      <c r="BG15" s="79">
        <v>10</v>
      </c>
      <c r="BH15" s="460" t="str">
        <f t="shared" si="15"/>
        <v/>
      </c>
      <c r="BI15" s="444" t="str">
        <f t="shared" si="16"/>
        <v/>
      </c>
      <c r="BJ15" s="445" t="str">
        <f t="shared" si="17"/>
        <v/>
      </c>
      <c r="BK15" s="435" t="str">
        <f t="shared" si="18"/>
        <v/>
      </c>
      <c r="BL15" s="436"/>
      <c r="BM15" s="436"/>
      <c r="BN15" s="436"/>
      <c r="BO15" s="437"/>
      <c r="BP15" s="438" t="str">
        <f t="shared" si="19"/>
        <v/>
      </c>
      <c r="BQ15" s="118">
        <f t="shared" si="20"/>
        <v>13</v>
      </c>
      <c r="BS15" s="79">
        <v>10</v>
      </c>
      <c r="BT15" s="460" t="str">
        <f t="shared" si="21"/>
        <v/>
      </c>
      <c r="BU15" s="444" t="str">
        <f t="shared" si="22"/>
        <v/>
      </c>
      <c r="BV15" s="445" t="str">
        <f t="shared" si="23"/>
        <v/>
      </c>
      <c r="BW15" s="435" t="str">
        <f t="shared" si="24"/>
        <v/>
      </c>
      <c r="BX15" s="436"/>
      <c r="BY15" s="436"/>
      <c r="BZ15" s="436"/>
      <c r="CA15" s="437"/>
      <c r="CB15" s="438" t="str">
        <f t="shared" si="25"/>
        <v/>
      </c>
      <c r="CC15" s="118">
        <f t="shared" si="26"/>
        <v>13</v>
      </c>
    </row>
    <row r="16" spans="2:81" ht="19.350000000000001" customHeight="1" x14ac:dyDescent="0.2">
      <c r="B16" s="780"/>
      <c r="C16" s="128">
        <v>11</v>
      </c>
      <c r="D16" s="521" t="str">
        <f>IF(メンバー表元!L12="","",メンバー表元!L12)</f>
        <v/>
      </c>
      <c r="E16" s="522" t="str">
        <f>IF(メンバー表元!M12="","",メンバー表元!M12)</f>
        <v/>
      </c>
      <c r="F16" s="523" t="str">
        <f>IF(メンバー表元!N12="","",メンバー表元!N12)</f>
        <v/>
      </c>
      <c r="G16" s="524" t="str">
        <f>IF(メンバー表元!C12="","",メンバー表元!C12)</f>
        <v/>
      </c>
      <c r="H16" s="617"/>
      <c r="I16" s="525">
        <f>IF(メンバー表元!B12="","",メンバー表元!B12)</f>
        <v>14</v>
      </c>
      <c r="K16" s="79">
        <v>11</v>
      </c>
      <c r="L16" s="679" t="str">
        <f t="shared" si="0"/>
        <v/>
      </c>
      <c r="M16" s="680"/>
      <c r="N16" s="680"/>
      <c r="O16" s="680"/>
      <c r="P16" s="680"/>
      <c r="Q16" s="680"/>
      <c r="R16" s="667" t="str">
        <f t="shared" si="1"/>
        <v/>
      </c>
      <c r="S16" s="760"/>
      <c r="T16" s="118">
        <f t="shared" si="2"/>
        <v>14</v>
      </c>
      <c r="U16" s="130"/>
      <c r="V16" s="130"/>
      <c r="W16" s="79">
        <v>11</v>
      </c>
      <c r="X16" s="679" t="str">
        <f t="shared" si="3"/>
        <v/>
      </c>
      <c r="Y16" s="680"/>
      <c r="Z16" s="680"/>
      <c r="AA16" s="680"/>
      <c r="AB16" s="680"/>
      <c r="AC16" s="680"/>
      <c r="AD16" s="667" t="str">
        <f t="shared" si="4"/>
        <v/>
      </c>
      <c r="AE16" s="760"/>
      <c r="AF16" s="118">
        <f t="shared" si="5"/>
        <v>14</v>
      </c>
      <c r="AH16" s="79">
        <v>11</v>
      </c>
      <c r="AI16" s="679" t="str">
        <f t="shared" si="6"/>
        <v/>
      </c>
      <c r="AJ16" s="680"/>
      <c r="AK16" s="680"/>
      <c r="AL16" s="680"/>
      <c r="AM16" s="680"/>
      <c r="AN16" s="680"/>
      <c r="AO16" s="667" t="str">
        <f t="shared" si="7"/>
        <v/>
      </c>
      <c r="AP16" s="760"/>
      <c r="AQ16" s="118">
        <f t="shared" si="8"/>
        <v>14</v>
      </c>
      <c r="AT16" s="79">
        <v>11</v>
      </c>
      <c r="AU16" s="460" t="str">
        <f t="shared" si="9"/>
        <v/>
      </c>
      <c r="AV16" s="444" t="str">
        <f t="shared" si="10"/>
        <v/>
      </c>
      <c r="AW16" s="445" t="str">
        <f t="shared" si="11"/>
        <v/>
      </c>
      <c r="AX16" s="435" t="str">
        <f t="shared" si="12"/>
        <v/>
      </c>
      <c r="AY16" s="436"/>
      <c r="AZ16" s="436"/>
      <c r="BA16" s="436"/>
      <c r="BB16" s="437"/>
      <c r="BC16" s="438" t="str">
        <f t="shared" si="13"/>
        <v/>
      </c>
      <c r="BD16" s="118">
        <f t="shared" si="14"/>
        <v>14</v>
      </c>
      <c r="BE16" s="130"/>
      <c r="BF16" s="130"/>
      <c r="BG16" s="79">
        <v>11</v>
      </c>
      <c r="BH16" s="460" t="str">
        <f t="shared" si="15"/>
        <v/>
      </c>
      <c r="BI16" s="444" t="str">
        <f t="shared" si="16"/>
        <v/>
      </c>
      <c r="BJ16" s="445" t="str">
        <f t="shared" si="17"/>
        <v/>
      </c>
      <c r="BK16" s="435" t="str">
        <f t="shared" si="18"/>
        <v/>
      </c>
      <c r="BL16" s="436"/>
      <c r="BM16" s="436"/>
      <c r="BN16" s="436"/>
      <c r="BO16" s="437"/>
      <c r="BP16" s="438" t="str">
        <f t="shared" si="19"/>
        <v/>
      </c>
      <c r="BQ16" s="118">
        <f t="shared" si="20"/>
        <v>14</v>
      </c>
      <c r="BR16" s="130"/>
      <c r="BS16" s="79">
        <v>11</v>
      </c>
      <c r="BT16" s="460" t="str">
        <f t="shared" si="21"/>
        <v/>
      </c>
      <c r="BU16" s="444" t="str">
        <f t="shared" si="22"/>
        <v/>
      </c>
      <c r="BV16" s="445" t="str">
        <f t="shared" si="23"/>
        <v/>
      </c>
      <c r="BW16" s="435" t="str">
        <f t="shared" si="24"/>
        <v/>
      </c>
      <c r="BX16" s="436"/>
      <c r="BY16" s="436"/>
      <c r="BZ16" s="436"/>
      <c r="CA16" s="437"/>
      <c r="CB16" s="438" t="str">
        <f t="shared" si="25"/>
        <v/>
      </c>
      <c r="CC16" s="118">
        <f t="shared" si="26"/>
        <v>14</v>
      </c>
    </row>
    <row r="17" spans="2:81" ht="19.350000000000001" customHeight="1" x14ac:dyDescent="0.2">
      <c r="B17" s="780"/>
      <c r="C17" s="128">
        <v>12</v>
      </c>
      <c r="D17" s="521" t="str">
        <f>IF(メンバー表元!L13="","",メンバー表元!L13)</f>
        <v/>
      </c>
      <c r="E17" s="522" t="str">
        <f>IF(メンバー表元!M13="","",メンバー表元!M13)</f>
        <v/>
      </c>
      <c r="F17" s="523" t="str">
        <f>IF(メンバー表元!N13="","",メンバー表元!N13)</f>
        <v/>
      </c>
      <c r="G17" s="524" t="str">
        <f>IF(メンバー表元!C13="","",メンバー表元!C13)</f>
        <v/>
      </c>
      <c r="H17" s="617"/>
      <c r="I17" s="525">
        <f>IF(メンバー表元!B13="","",メンバー表元!B13)</f>
        <v>15</v>
      </c>
      <c r="K17" s="79">
        <v>12</v>
      </c>
      <c r="L17" s="679" t="str">
        <f t="shared" si="0"/>
        <v/>
      </c>
      <c r="M17" s="680"/>
      <c r="N17" s="680"/>
      <c r="O17" s="680"/>
      <c r="P17" s="680"/>
      <c r="Q17" s="680"/>
      <c r="R17" s="667" t="str">
        <f t="shared" si="1"/>
        <v/>
      </c>
      <c r="S17" s="760"/>
      <c r="T17" s="118">
        <f t="shared" si="2"/>
        <v>15</v>
      </c>
      <c r="U17" s="130"/>
      <c r="V17" s="130"/>
      <c r="W17" s="79">
        <v>12</v>
      </c>
      <c r="X17" s="679" t="str">
        <f t="shared" si="3"/>
        <v/>
      </c>
      <c r="Y17" s="680"/>
      <c r="Z17" s="680"/>
      <c r="AA17" s="680"/>
      <c r="AB17" s="680"/>
      <c r="AC17" s="680"/>
      <c r="AD17" s="667" t="str">
        <f t="shared" si="4"/>
        <v/>
      </c>
      <c r="AE17" s="760"/>
      <c r="AF17" s="118">
        <f t="shared" si="5"/>
        <v>15</v>
      </c>
      <c r="AH17" s="79">
        <v>12</v>
      </c>
      <c r="AI17" s="679" t="str">
        <f t="shared" si="6"/>
        <v/>
      </c>
      <c r="AJ17" s="680"/>
      <c r="AK17" s="680"/>
      <c r="AL17" s="680"/>
      <c r="AM17" s="680"/>
      <c r="AN17" s="680"/>
      <c r="AO17" s="667" t="str">
        <f t="shared" si="7"/>
        <v/>
      </c>
      <c r="AP17" s="760"/>
      <c r="AQ17" s="118">
        <f t="shared" si="8"/>
        <v>15</v>
      </c>
      <c r="AT17" s="79">
        <v>12</v>
      </c>
      <c r="AU17" s="460" t="str">
        <f t="shared" si="9"/>
        <v/>
      </c>
      <c r="AV17" s="444" t="str">
        <f t="shared" si="10"/>
        <v/>
      </c>
      <c r="AW17" s="445" t="str">
        <f t="shared" si="11"/>
        <v/>
      </c>
      <c r="AX17" s="435" t="str">
        <f t="shared" si="12"/>
        <v/>
      </c>
      <c r="AY17" s="436"/>
      <c r="AZ17" s="436"/>
      <c r="BA17" s="436"/>
      <c r="BB17" s="437"/>
      <c r="BC17" s="438" t="str">
        <f t="shared" si="13"/>
        <v/>
      </c>
      <c r="BD17" s="118">
        <f t="shared" si="14"/>
        <v>15</v>
      </c>
      <c r="BE17" s="130"/>
      <c r="BF17" s="130"/>
      <c r="BG17" s="79">
        <v>12</v>
      </c>
      <c r="BH17" s="460" t="str">
        <f t="shared" si="15"/>
        <v/>
      </c>
      <c r="BI17" s="444" t="str">
        <f t="shared" si="16"/>
        <v/>
      </c>
      <c r="BJ17" s="445" t="str">
        <f t="shared" si="17"/>
        <v/>
      </c>
      <c r="BK17" s="435" t="str">
        <f t="shared" si="18"/>
        <v/>
      </c>
      <c r="BL17" s="436"/>
      <c r="BM17" s="436"/>
      <c r="BN17" s="436"/>
      <c r="BO17" s="437"/>
      <c r="BP17" s="438" t="str">
        <f t="shared" si="19"/>
        <v/>
      </c>
      <c r="BQ17" s="118">
        <f t="shared" si="20"/>
        <v>15</v>
      </c>
      <c r="BR17" s="130"/>
      <c r="BS17" s="79">
        <v>12</v>
      </c>
      <c r="BT17" s="460" t="str">
        <f t="shared" si="21"/>
        <v/>
      </c>
      <c r="BU17" s="444" t="str">
        <f t="shared" si="22"/>
        <v/>
      </c>
      <c r="BV17" s="445" t="str">
        <f t="shared" si="23"/>
        <v/>
      </c>
      <c r="BW17" s="435" t="str">
        <f t="shared" si="24"/>
        <v/>
      </c>
      <c r="BX17" s="436"/>
      <c r="BY17" s="436"/>
      <c r="BZ17" s="436"/>
      <c r="CA17" s="437"/>
      <c r="CB17" s="438" t="str">
        <f t="shared" si="25"/>
        <v/>
      </c>
      <c r="CC17" s="118">
        <f t="shared" si="26"/>
        <v>15</v>
      </c>
    </row>
    <row r="18" spans="2:81" ht="19.350000000000001" customHeight="1" x14ac:dyDescent="0.2">
      <c r="B18" s="780"/>
      <c r="C18" s="128">
        <v>13</v>
      </c>
      <c r="D18" s="521" t="str">
        <f>IF(メンバー表元!L14="","",メンバー表元!L14)</f>
        <v/>
      </c>
      <c r="E18" s="522" t="str">
        <f>IF(メンバー表元!M14="","",メンバー表元!M14)</f>
        <v/>
      </c>
      <c r="F18" s="523" t="str">
        <f>IF(メンバー表元!N14="","",メンバー表元!N14)</f>
        <v/>
      </c>
      <c r="G18" s="524" t="str">
        <f>IF(メンバー表元!C14="","",メンバー表元!C14)</f>
        <v/>
      </c>
      <c r="H18" s="617"/>
      <c r="I18" s="525">
        <f>IF(メンバー表元!B14="","",メンバー表元!B14)</f>
        <v>16</v>
      </c>
      <c r="K18" s="79">
        <v>13</v>
      </c>
      <c r="L18" s="679" t="str">
        <f t="shared" si="0"/>
        <v/>
      </c>
      <c r="M18" s="680"/>
      <c r="N18" s="680"/>
      <c r="O18" s="680"/>
      <c r="P18" s="680"/>
      <c r="Q18" s="680"/>
      <c r="R18" s="667" t="str">
        <f t="shared" si="1"/>
        <v/>
      </c>
      <c r="S18" s="760"/>
      <c r="T18" s="118">
        <f t="shared" si="2"/>
        <v>16</v>
      </c>
      <c r="W18" s="79">
        <v>13</v>
      </c>
      <c r="X18" s="679" t="str">
        <f t="shared" si="3"/>
        <v/>
      </c>
      <c r="Y18" s="680"/>
      <c r="Z18" s="680"/>
      <c r="AA18" s="680"/>
      <c r="AB18" s="680"/>
      <c r="AC18" s="680"/>
      <c r="AD18" s="667" t="str">
        <f t="shared" si="4"/>
        <v/>
      </c>
      <c r="AE18" s="760"/>
      <c r="AF18" s="118">
        <f t="shared" si="5"/>
        <v>16</v>
      </c>
      <c r="AH18" s="79">
        <v>13</v>
      </c>
      <c r="AI18" s="679" t="str">
        <f t="shared" si="6"/>
        <v/>
      </c>
      <c r="AJ18" s="680"/>
      <c r="AK18" s="680"/>
      <c r="AL18" s="680"/>
      <c r="AM18" s="680"/>
      <c r="AN18" s="680"/>
      <c r="AO18" s="667" t="str">
        <f t="shared" si="7"/>
        <v/>
      </c>
      <c r="AP18" s="760"/>
      <c r="AQ18" s="118">
        <f t="shared" si="8"/>
        <v>16</v>
      </c>
      <c r="AT18" s="79">
        <v>13</v>
      </c>
      <c r="AU18" s="460" t="str">
        <f t="shared" si="9"/>
        <v/>
      </c>
      <c r="AV18" s="444" t="str">
        <f t="shared" si="10"/>
        <v/>
      </c>
      <c r="AW18" s="445" t="str">
        <f t="shared" si="11"/>
        <v/>
      </c>
      <c r="AX18" s="435" t="str">
        <f t="shared" si="12"/>
        <v/>
      </c>
      <c r="AY18" s="436"/>
      <c r="AZ18" s="436"/>
      <c r="BA18" s="436"/>
      <c r="BB18" s="437"/>
      <c r="BC18" s="438" t="str">
        <f t="shared" si="13"/>
        <v/>
      </c>
      <c r="BD18" s="118">
        <f t="shared" si="14"/>
        <v>16</v>
      </c>
      <c r="BG18" s="79">
        <v>13</v>
      </c>
      <c r="BH18" s="460" t="str">
        <f t="shared" si="15"/>
        <v/>
      </c>
      <c r="BI18" s="444" t="str">
        <f t="shared" si="16"/>
        <v/>
      </c>
      <c r="BJ18" s="445" t="str">
        <f t="shared" si="17"/>
        <v/>
      </c>
      <c r="BK18" s="435" t="str">
        <f t="shared" si="18"/>
        <v/>
      </c>
      <c r="BL18" s="436"/>
      <c r="BM18" s="436"/>
      <c r="BN18" s="436"/>
      <c r="BO18" s="437"/>
      <c r="BP18" s="438" t="str">
        <f t="shared" si="19"/>
        <v/>
      </c>
      <c r="BQ18" s="118">
        <f t="shared" si="20"/>
        <v>16</v>
      </c>
      <c r="BS18" s="79">
        <v>13</v>
      </c>
      <c r="BT18" s="460" t="str">
        <f t="shared" si="21"/>
        <v/>
      </c>
      <c r="BU18" s="444" t="str">
        <f t="shared" si="22"/>
        <v/>
      </c>
      <c r="BV18" s="445" t="str">
        <f t="shared" si="23"/>
        <v/>
      </c>
      <c r="BW18" s="435" t="str">
        <f t="shared" si="24"/>
        <v/>
      </c>
      <c r="BX18" s="436"/>
      <c r="BY18" s="436"/>
      <c r="BZ18" s="436"/>
      <c r="CA18" s="437"/>
      <c r="CB18" s="438" t="str">
        <f t="shared" si="25"/>
        <v/>
      </c>
      <c r="CC18" s="118">
        <f t="shared" si="26"/>
        <v>16</v>
      </c>
    </row>
    <row r="19" spans="2:81" ht="19.350000000000001" customHeight="1" x14ac:dyDescent="0.2">
      <c r="B19" s="780"/>
      <c r="C19" s="128">
        <v>14</v>
      </c>
      <c r="D19" s="521" t="str">
        <f>IF(メンバー表元!L15="","",メンバー表元!L15)</f>
        <v/>
      </c>
      <c r="E19" s="522" t="str">
        <f>IF(メンバー表元!M15="","",メンバー表元!M15)</f>
        <v/>
      </c>
      <c r="F19" s="523" t="str">
        <f>IF(メンバー表元!N15="","",メンバー表元!N15)</f>
        <v/>
      </c>
      <c r="G19" s="524" t="str">
        <f>IF(メンバー表元!C15="","",メンバー表元!C15)</f>
        <v/>
      </c>
      <c r="H19" s="617"/>
      <c r="I19" s="525">
        <f>IF(メンバー表元!B15="","",メンバー表元!B15)</f>
        <v>17</v>
      </c>
      <c r="K19" s="79">
        <v>14</v>
      </c>
      <c r="L19" s="679" t="str">
        <f t="shared" si="0"/>
        <v/>
      </c>
      <c r="M19" s="680"/>
      <c r="N19" s="680"/>
      <c r="O19" s="680"/>
      <c r="P19" s="680"/>
      <c r="Q19" s="680"/>
      <c r="R19" s="667" t="str">
        <f t="shared" si="1"/>
        <v/>
      </c>
      <c r="S19" s="760"/>
      <c r="T19" s="118">
        <f t="shared" si="2"/>
        <v>17</v>
      </c>
      <c r="W19" s="79">
        <v>14</v>
      </c>
      <c r="X19" s="679" t="str">
        <f t="shared" si="3"/>
        <v/>
      </c>
      <c r="Y19" s="680"/>
      <c r="Z19" s="680"/>
      <c r="AA19" s="680"/>
      <c r="AB19" s="680"/>
      <c r="AC19" s="680"/>
      <c r="AD19" s="667" t="str">
        <f t="shared" si="4"/>
        <v/>
      </c>
      <c r="AE19" s="760"/>
      <c r="AF19" s="118">
        <f t="shared" si="5"/>
        <v>17</v>
      </c>
      <c r="AH19" s="79">
        <v>14</v>
      </c>
      <c r="AI19" s="679" t="str">
        <f t="shared" si="6"/>
        <v/>
      </c>
      <c r="AJ19" s="680"/>
      <c r="AK19" s="680"/>
      <c r="AL19" s="680"/>
      <c r="AM19" s="680"/>
      <c r="AN19" s="680"/>
      <c r="AO19" s="667" t="str">
        <f t="shared" si="7"/>
        <v/>
      </c>
      <c r="AP19" s="760"/>
      <c r="AQ19" s="118">
        <f t="shared" si="8"/>
        <v>17</v>
      </c>
      <c r="AT19" s="79">
        <v>14</v>
      </c>
      <c r="AU19" s="460" t="str">
        <f t="shared" si="9"/>
        <v/>
      </c>
      <c r="AV19" s="444" t="str">
        <f t="shared" si="10"/>
        <v/>
      </c>
      <c r="AW19" s="445" t="str">
        <f t="shared" si="11"/>
        <v/>
      </c>
      <c r="AX19" s="435" t="str">
        <f t="shared" si="12"/>
        <v/>
      </c>
      <c r="AY19" s="436"/>
      <c r="AZ19" s="436"/>
      <c r="BA19" s="436"/>
      <c r="BB19" s="437"/>
      <c r="BC19" s="438" t="str">
        <f t="shared" si="13"/>
        <v/>
      </c>
      <c r="BD19" s="118">
        <f t="shared" si="14"/>
        <v>17</v>
      </c>
      <c r="BG19" s="79">
        <v>14</v>
      </c>
      <c r="BH19" s="460" t="str">
        <f t="shared" si="15"/>
        <v/>
      </c>
      <c r="BI19" s="444" t="str">
        <f t="shared" si="16"/>
        <v/>
      </c>
      <c r="BJ19" s="445" t="str">
        <f t="shared" si="17"/>
        <v/>
      </c>
      <c r="BK19" s="435" t="str">
        <f t="shared" si="18"/>
        <v/>
      </c>
      <c r="BL19" s="436"/>
      <c r="BM19" s="436"/>
      <c r="BN19" s="436"/>
      <c r="BO19" s="437"/>
      <c r="BP19" s="438" t="str">
        <f t="shared" si="19"/>
        <v/>
      </c>
      <c r="BQ19" s="118">
        <f t="shared" si="20"/>
        <v>17</v>
      </c>
      <c r="BS19" s="79">
        <v>14</v>
      </c>
      <c r="BT19" s="460" t="str">
        <f t="shared" si="21"/>
        <v/>
      </c>
      <c r="BU19" s="444" t="str">
        <f t="shared" si="22"/>
        <v/>
      </c>
      <c r="BV19" s="445" t="str">
        <f t="shared" si="23"/>
        <v/>
      </c>
      <c r="BW19" s="435" t="str">
        <f t="shared" si="24"/>
        <v/>
      </c>
      <c r="BX19" s="436"/>
      <c r="BY19" s="436"/>
      <c r="BZ19" s="436"/>
      <c r="CA19" s="437"/>
      <c r="CB19" s="438" t="str">
        <f t="shared" si="25"/>
        <v/>
      </c>
      <c r="CC19" s="118">
        <f t="shared" si="26"/>
        <v>17</v>
      </c>
    </row>
    <row r="20" spans="2:81" ht="19.350000000000001" customHeight="1" x14ac:dyDescent="0.2">
      <c r="B20" s="780"/>
      <c r="C20" s="128">
        <v>15</v>
      </c>
      <c r="D20" s="521" t="str">
        <f>IF(メンバー表元!L16="","",メンバー表元!L16)</f>
        <v/>
      </c>
      <c r="E20" s="522" t="str">
        <f>IF(メンバー表元!M16="","",メンバー表元!M16)</f>
        <v/>
      </c>
      <c r="F20" s="523" t="str">
        <f>IF(メンバー表元!N16="","",メンバー表元!N16)</f>
        <v/>
      </c>
      <c r="G20" s="524" t="str">
        <f>IF(メンバー表元!C16="","",メンバー表元!C16)</f>
        <v/>
      </c>
      <c r="H20" s="617"/>
      <c r="I20" s="525">
        <f>IF(メンバー表元!B16="","",メンバー表元!B16)</f>
        <v>18</v>
      </c>
      <c r="K20" s="79">
        <v>15</v>
      </c>
      <c r="L20" s="679" t="str">
        <f t="shared" si="0"/>
        <v/>
      </c>
      <c r="M20" s="680"/>
      <c r="N20" s="680"/>
      <c r="O20" s="680"/>
      <c r="P20" s="680"/>
      <c r="Q20" s="680"/>
      <c r="R20" s="667" t="str">
        <f t="shared" si="1"/>
        <v/>
      </c>
      <c r="S20" s="760"/>
      <c r="T20" s="118">
        <f t="shared" si="2"/>
        <v>18</v>
      </c>
      <c r="W20" s="79">
        <v>15</v>
      </c>
      <c r="X20" s="679" t="str">
        <f t="shared" si="3"/>
        <v/>
      </c>
      <c r="Y20" s="680"/>
      <c r="Z20" s="680"/>
      <c r="AA20" s="680"/>
      <c r="AB20" s="680"/>
      <c r="AC20" s="680"/>
      <c r="AD20" s="667" t="str">
        <f t="shared" si="4"/>
        <v/>
      </c>
      <c r="AE20" s="760"/>
      <c r="AF20" s="118">
        <f t="shared" si="5"/>
        <v>18</v>
      </c>
      <c r="AH20" s="79">
        <v>15</v>
      </c>
      <c r="AI20" s="679" t="str">
        <f t="shared" si="6"/>
        <v/>
      </c>
      <c r="AJ20" s="680"/>
      <c r="AK20" s="680"/>
      <c r="AL20" s="680"/>
      <c r="AM20" s="680"/>
      <c r="AN20" s="680"/>
      <c r="AO20" s="667" t="str">
        <f t="shared" si="7"/>
        <v/>
      </c>
      <c r="AP20" s="760"/>
      <c r="AQ20" s="118">
        <f t="shared" si="8"/>
        <v>18</v>
      </c>
      <c r="AT20" s="79">
        <v>15</v>
      </c>
      <c r="AU20" s="460" t="str">
        <f t="shared" si="9"/>
        <v/>
      </c>
      <c r="AV20" s="444" t="str">
        <f t="shared" si="10"/>
        <v/>
      </c>
      <c r="AW20" s="445" t="str">
        <f t="shared" si="11"/>
        <v/>
      </c>
      <c r="AX20" s="435" t="str">
        <f t="shared" si="12"/>
        <v/>
      </c>
      <c r="AY20" s="436"/>
      <c r="AZ20" s="436"/>
      <c r="BA20" s="436"/>
      <c r="BB20" s="437"/>
      <c r="BC20" s="438" t="str">
        <f t="shared" si="13"/>
        <v/>
      </c>
      <c r="BD20" s="118">
        <f t="shared" si="14"/>
        <v>18</v>
      </c>
      <c r="BG20" s="79">
        <v>15</v>
      </c>
      <c r="BH20" s="460" t="str">
        <f t="shared" si="15"/>
        <v/>
      </c>
      <c r="BI20" s="444" t="str">
        <f t="shared" si="16"/>
        <v/>
      </c>
      <c r="BJ20" s="445" t="str">
        <f t="shared" si="17"/>
        <v/>
      </c>
      <c r="BK20" s="435" t="str">
        <f t="shared" si="18"/>
        <v/>
      </c>
      <c r="BL20" s="436"/>
      <c r="BM20" s="436"/>
      <c r="BN20" s="436"/>
      <c r="BO20" s="437"/>
      <c r="BP20" s="438" t="str">
        <f t="shared" si="19"/>
        <v/>
      </c>
      <c r="BQ20" s="118">
        <f t="shared" si="20"/>
        <v>18</v>
      </c>
      <c r="BS20" s="79">
        <v>15</v>
      </c>
      <c r="BT20" s="460" t="str">
        <f t="shared" si="21"/>
        <v/>
      </c>
      <c r="BU20" s="444" t="str">
        <f t="shared" si="22"/>
        <v/>
      </c>
      <c r="BV20" s="445" t="str">
        <f t="shared" si="23"/>
        <v/>
      </c>
      <c r="BW20" s="435" t="str">
        <f t="shared" si="24"/>
        <v/>
      </c>
      <c r="BX20" s="436"/>
      <c r="BY20" s="436"/>
      <c r="BZ20" s="436"/>
      <c r="CA20" s="437"/>
      <c r="CB20" s="438" t="str">
        <f t="shared" si="25"/>
        <v/>
      </c>
      <c r="CC20" s="118">
        <f t="shared" si="26"/>
        <v>18</v>
      </c>
    </row>
    <row r="21" spans="2:81" ht="19.350000000000001" customHeight="1" x14ac:dyDescent="0.2">
      <c r="B21" s="780"/>
      <c r="C21" s="128">
        <v>16</v>
      </c>
      <c r="D21" s="521" t="str">
        <f>IF(メンバー表元!L17="","",メンバー表元!L17)</f>
        <v/>
      </c>
      <c r="E21" s="522" t="str">
        <f>IF(メンバー表元!M17="","",メンバー表元!M17)</f>
        <v/>
      </c>
      <c r="F21" s="523" t="str">
        <f>IF(メンバー表元!N17="","",メンバー表元!N17)</f>
        <v/>
      </c>
      <c r="G21" s="524" t="str">
        <f>IF(メンバー表元!C17="","",メンバー表元!C17)</f>
        <v/>
      </c>
      <c r="H21" s="617"/>
      <c r="I21" s="525" t="str">
        <f>IF(メンバー表元!B17="","",メンバー表元!B17)</f>
        <v/>
      </c>
      <c r="K21" s="129">
        <v>16</v>
      </c>
      <c r="L21" s="679" t="str">
        <f t="shared" si="0"/>
        <v/>
      </c>
      <c r="M21" s="680"/>
      <c r="N21" s="680"/>
      <c r="O21" s="680"/>
      <c r="P21" s="680"/>
      <c r="Q21" s="680"/>
      <c r="R21" s="667" t="str">
        <f t="shared" si="1"/>
        <v/>
      </c>
      <c r="S21" s="760"/>
      <c r="T21" s="118" t="str">
        <f t="shared" si="2"/>
        <v/>
      </c>
      <c r="W21" s="129">
        <v>16</v>
      </c>
      <c r="X21" s="679" t="str">
        <f t="shared" si="3"/>
        <v/>
      </c>
      <c r="Y21" s="680"/>
      <c r="Z21" s="680"/>
      <c r="AA21" s="680"/>
      <c r="AB21" s="680"/>
      <c r="AC21" s="680"/>
      <c r="AD21" s="667" t="str">
        <f t="shared" si="4"/>
        <v/>
      </c>
      <c r="AE21" s="760"/>
      <c r="AF21" s="118" t="str">
        <f t="shared" si="5"/>
        <v/>
      </c>
      <c r="AH21" s="129">
        <v>16</v>
      </c>
      <c r="AI21" s="679" t="str">
        <f t="shared" si="6"/>
        <v/>
      </c>
      <c r="AJ21" s="680"/>
      <c r="AK21" s="680"/>
      <c r="AL21" s="680"/>
      <c r="AM21" s="680"/>
      <c r="AN21" s="680"/>
      <c r="AO21" s="667" t="str">
        <f t="shared" si="7"/>
        <v/>
      </c>
      <c r="AP21" s="760"/>
      <c r="AQ21" s="118" t="str">
        <f t="shared" si="8"/>
        <v/>
      </c>
      <c r="AT21" s="129">
        <v>16</v>
      </c>
      <c r="AU21" s="460" t="str">
        <f t="shared" si="9"/>
        <v/>
      </c>
      <c r="AV21" s="444" t="str">
        <f t="shared" si="10"/>
        <v/>
      </c>
      <c r="AW21" s="445" t="str">
        <f t="shared" si="11"/>
        <v/>
      </c>
      <c r="AX21" s="435" t="str">
        <f t="shared" si="12"/>
        <v/>
      </c>
      <c r="AY21" s="436"/>
      <c r="AZ21" s="436"/>
      <c r="BA21" s="436"/>
      <c r="BB21" s="437"/>
      <c r="BC21" s="438" t="str">
        <f t="shared" si="13"/>
        <v/>
      </c>
      <c r="BD21" s="118" t="str">
        <f t="shared" si="14"/>
        <v/>
      </c>
      <c r="BG21" s="129">
        <v>16</v>
      </c>
      <c r="BH21" s="460" t="str">
        <f t="shared" si="15"/>
        <v/>
      </c>
      <c r="BI21" s="444" t="str">
        <f t="shared" si="16"/>
        <v/>
      </c>
      <c r="BJ21" s="445" t="str">
        <f t="shared" si="17"/>
        <v/>
      </c>
      <c r="BK21" s="435" t="str">
        <f t="shared" si="18"/>
        <v/>
      </c>
      <c r="BL21" s="436"/>
      <c r="BM21" s="436"/>
      <c r="BN21" s="436"/>
      <c r="BO21" s="437"/>
      <c r="BP21" s="438" t="str">
        <f t="shared" si="19"/>
        <v/>
      </c>
      <c r="BQ21" s="118" t="str">
        <f t="shared" si="20"/>
        <v/>
      </c>
      <c r="BS21" s="129">
        <v>16</v>
      </c>
      <c r="BT21" s="460" t="str">
        <f t="shared" si="21"/>
        <v/>
      </c>
      <c r="BU21" s="444" t="str">
        <f t="shared" si="22"/>
        <v/>
      </c>
      <c r="BV21" s="445" t="str">
        <f t="shared" si="23"/>
        <v/>
      </c>
      <c r="BW21" s="435" t="str">
        <f t="shared" si="24"/>
        <v/>
      </c>
      <c r="BX21" s="436"/>
      <c r="BY21" s="436"/>
      <c r="BZ21" s="436"/>
      <c r="CA21" s="437"/>
      <c r="CB21" s="438" t="str">
        <f t="shared" si="25"/>
        <v/>
      </c>
      <c r="CC21" s="118" t="str">
        <f t="shared" si="26"/>
        <v/>
      </c>
    </row>
    <row r="22" spans="2:81" ht="19.350000000000001" customHeight="1" x14ac:dyDescent="0.2">
      <c r="B22" s="780"/>
      <c r="C22" s="128">
        <v>17</v>
      </c>
      <c r="D22" s="521" t="str">
        <f>IF(メンバー表元!L18="","",メンバー表元!L18)</f>
        <v/>
      </c>
      <c r="E22" s="522" t="str">
        <f>IF(メンバー表元!M18="","",メンバー表元!M18)</f>
        <v/>
      </c>
      <c r="F22" s="523" t="str">
        <f>IF(メンバー表元!N18="","",メンバー表元!N18)</f>
        <v/>
      </c>
      <c r="G22" s="524" t="str">
        <f>IF(メンバー表元!C18="","",メンバー表元!C18)</f>
        <v/>
      </c>
      <c r="H22" s="617"/>
      <c r="I22" s="525" t="str">
        <f>IF(メンバー表元!B18="","",メンバー表元!B18)</f>
        <v/>
      </c>
      <c r="K22" s="129">
        <v>17</v>
      </c>
      <c r="L22" s="679" t="str">
        <f t="shared" si="0"/>
        <v/>
      </c>
      <c r="M22" s="680"/>
      <c r="N22" s="680"/>
      <c r="O22" s="680"/>
      <c r="P22" s="680"/>
      <c r="Q22" s="680"/>
      <c r="R22" s="667" t="str">
        <f t="shared" si="1"/>
        <v/>
      </c>
      <c r="S22" s="760"/>
      <c r="T22" s="118" t="str">
        <f t="shared" si="2"/>
        <v/>
      </c>
      <c r="W22" s="129">
        <v>17</v>
      </c>
      <c r="X22" s="679" t="str">
        <f t="shared" si="3"/>
        <v/>
      </c>
      <c r="Y22" s="680"/>
      <c r="Z22" s="680"/>
      <c r="AA22" s="680"/>
      <c r="AB22" s="680"/>
      <c r="AC22" s="680"/>
      <c r="AD22" s="667" t="str">
        <f t="shared" si="4"/>
        <v/>
      </c>
      <c r="AE22" s="760"/>
      <c r="AF22" s="118" t="str">
        <f t="shared" si="5"/>
        <v/>
      </c>
      <c r="AH22" s="129">
        <v>17</v>
      </c>
      <c r="AI22" s="679" t="str">
        <f t="shared" si="6"/>
        <v/>
      </c>
      <c r="AJ22" s="680"/>
      <c r="AK22" s="680"/>
      <c r="AL22" s="680"/>
      <c r="AM22" s="680"/>
      <c r="AN22" s="680"/>
      <c r="AO22" s="667" t="str">
        <f t="shared" si="7"/>
        <v/>
      </c>
      <c r="AP22" s="760"/>
      <c r="AQ22" s="118" t="str">
        <f t="shared" si="8"/>
        <v/>
      </c>
      <c r="AT22" s="129">
        <v>17</v>
      </c>
      <c r="AU22" s="460" t="str">
        <f t="shared" si="9"/>
        <v/>
      </c>
      <c r="AV22" s="444" t="str">
        <f t="shared" si="10"/>
        <v/>
      </c>
      <c r="AW22" s="445" t="str">
        <f t="shared" si="11"/>
        <v/>
      </c>
      <c r="AX22" s="435" t="str">
        <f t="shared" si="12"/>
        <v/>
      </c>
      <c r="AY22" s="436"/>
      <c r="AZ22" s="436"/>
      <c r="BA22" s="436"/>
      <c r="BB22" s="437"/>
      <c r="BC22" s="438" t="str">
        <f t="shared" si="13"/>
        <v/>
      </c>
      <c r="BD22" s="118" t="str">
        <f t="shared" si="14"/>
        <v/>
      </c>
      <c r="BG22" s="129">
        <v>17</v>
      </c>
      <c r="BH22" s="460" t="str">
        <f t="shared" si="15"/>
        <v/>
      </c>
      <c r="BI22" s="444" t="str">
        <f t="shared" si="16"/>
        <v/>
      </c>
      <c r="BJ22" s="445" t="str">
        <f t="shared" si="17"/>
        <v/>
      </c>
      <c r="BK22" s="435" t="str">
        <f t="shared" si="18"/>
        <v/>
      </c>
      <c r="BL22" s="436"/>
      <c r="BM22" s="436"/>
      <c r="BN22" s="436"/>
      <c r="BO22" s="437"/>
      <c r="BP22" s="438" t="str">
        <f t="shared" si="19"/>
        <v/>
      </c>
      <c r="BQ22" s="118" t="str">
        <f t="shared" si="20"/>
        <v/>
      </c>
      <c r="BS22" s="129">
        <v>17</v>
      </c>
      <c r="BT22" s="460" t="str">
        <f t="shared" si="21"/>
        <v/>
      </c>
      <c r="BU22" s="444" t="str">
        <f t="shared" si="22"/>
        <v/>
      </c>
      <c r="BV22" s="445" t="str">
        <f t="shared" si="23"/>
        <v/>
      </c>
      <c r="BW22" s="435" t="str">
        <f t="shared" si="24"/>
        <v/>
      </c>
      <c r="BX22" s="436"/>
      <c r="BY22" s="436"/>
      <c r="BZ22" s="436"/>
      <c r="CA22" s="437"/>
      <c r="CB22" s="438" t="str">
        <f t="shared" si="25"/>
        <v/>
      </c>
      <c r="CC22" s="118" t="str">
        <f t="shared" si="26"/>
        <v/>
      </c>
    </row>
    <row r="23" spans="2:81" ht="19.350000000000001" customHeight="1" thickBot="1" x14ac:dyDescent="0.25">
      <c r="B23" s="781"/>
      <c r="C23" s="128">
        <v>18</v>
      </c>
      <c r="D23" s="526" t="str">
        <f>IF(メンバー表元!L19="","",メンバー表元!L19)</f>
        <v/>
      </c>
      <c r="E23" s="527" t="str">
        <f>IF(メンバー表元!M19="","",メンバー表元!M19)</f>
        <v/>
      </c>
      <c r="F23" s="528" t="str">
        <f>IF(メンバー表元!N19="","",メンバー表元!N19)</f>
        <v/>
      </c>
      <c r="G23" s="529" t="str">
        <f>IF(メンバー表元!C19="","",メンバー表元!C19)</f>
        <v/>
      </c>
      <c r="H23" s="618"/>
      <c r="I23" s="530" t="str">
        <f>IF(メンバー表元!B19="","",メンバー表元!B19)</f>
        <v/>
      </c>
      <c r="K23" s="116">
        <v>18</v>
      </c>
      <c r="L23" s="677" t="str">
        <f t="shared" si="0"/>
        <v/>
      </c>
      <c r="M23" s="678"/>
      <c r="N23" s="678"/>
      <c r="O23" s="678"/>
      <c r="P23" s="678"/>
      <c r="Q23" s="678"/>
      <c r="R23" s="685" t="str">
        <f t="shared" si="1"/>
        <v/>
      </c>
      <c r="S23" s="761"/>
      <c r="T23" s="119" t="str">
        <f t="shared" si="2"/>
        <v/>
      </c>
      <c r="W23" s="116">
        <v>18</v>
      </c>
      <c r="X23" s="677" t="str">
        <f t="shared" si="3"/>
        <v/>
      </c>
      <c r="Y23" s="678"/>
      <c r="Z23" s="678"/>
      <c r="AA23" s="678"/>
      <c r="AB23" s="678"/>
      <c r="AC23" s="678"/>
      <c r="AD23" s="685" t="str">
        <f t="shared" si="4"/>
        <v/>
      </c>
      <c r="AE23" s="761"/>
      <c r="AF23" s="119" t="str">
        <f t="shared" si="5"/>
        <v/>
      </c>
      <c r="AH23" s="116">
        <v>18</v>
      </c>
      <c r="AI23" s="677" t="str">
        <f t="shared" si="6"/>
        <v/>
      </c>
      <c r="AJ23" s="678"/>
      <c r="AK23" s="678"/>
      <c r="AL23" s="678"/>
      <c r="AM23" s="678"/>
      <c r="AN23" s="678"/>
      <c r="AO23" s="685" t="str">
        <f t="shared" si="7"/>
        <v/>
      </c>
      <c r="AP23" s="761"/>
      <c r="AQ23" s="119" t="str">
        <f t="shared" si="8"/>
        <v/>
      </c>
      <c r="AT23" s="116">
        <v>18</v>
      </c>
      <c r="AU23" s="461" t="str">
        <f t="shared" si="9"/>
        <v/>
      </c>
      <c r="AV23" s="446" t="str">
        <f t="shared" si="10"/>
        <v/>
      </c>
      <c r="AW23" s="447" t="str">
        <f>IF(F23="","",F23)</f>
        <v/>
      </c>
      <c r="AX23" s="431" t="str">
        <f t="shared" si="12"/>
        <v/>
      </c>
      <c r="AY23" s="273"/>
      <c r="AZ23" s="273"/>
      <c r="BA23" s="273"/>
      <c r="BB23" s="432"/>
      <c r="BC23" s="433" t="str">
        <f t="shared" si="13"/>
        <v/>
      </c>
      <c r="BD23" s="119" t="str">
        <f t="shared" si="14"/>
        <v/>
      </c>
      <c r="BG23" s="116">
        <v>18</v>
      </c>
      <c r="BH23" s="461" t="str">
        <f t="shared" si="15"/>
        <v/>
      </c>
      <c r="BI23" s="446" t="str">
        <f t="shared" si="16"/>
        <v/>
      </c>
      <c r="BJ23" s="447" t="str">
        <f t="shared" si="17"/>
        <v/>
      </c>
      <c r="BK23" s="431" t="str">
        <f t="shared" si="18"/>
        <v/>
      </c>
      <c r="BL23" s="273"/>
      <c r="BM23" s="273"/>
      <c r="BN23" s="273"/>
      <c r="BO23" s="432"/>
      <c r="BP23" s="433" t="str">
        <f t="shared" si="19"/>
        <v/>
      </c>
      <c r="BQ23" s="119" t="str">
        <f t="shared" si="20"/>
        <v/>
      </c>
      <c r="BS23" s="116">
        <v>18</v>
      </c>
      <c r="BT23" s="461" t="str">
        <f t="shared" si="21"/>
        <v/>
      </c>
      <c r="BU23" s="446" t="str">
        <f t="shared" si="22"/>
        <v/>
      </c>
      <c r="BV23" s="447" t="str">
        <f t="shared" si="23"/>
        <v/>
      </c>
      <c r="BW23" s="431" t="str">
        <f t="shared" si="24"/>
        <v/>
      </c>
      <c r="BX23" s="273"/>
      <c r="BY23" s="273"/>
      <c r="BZ23" s="273"/>
      <c r="CA23" s="432"/>
      <c r="CB23" s="433" t="str">
        <f t="shared" si="25"/>
        <v/>
      </c>
      <c r="CC23" s="119" t="str">
        <f t="shared" si="26"/>
        <v/>
      </c>
    </row>
    <row r="24" spans="2:81" ht="19.350000000000001" customHeight="1" thickTop="1" x14ac:dyDescent="0.15">
      <c r="B24" s="778" t="s">
        <v>4</v>
      </c>
      <c r="C24" s="779"/>
      <c r="D24" s="531" t="str">
        <f>IF(メンバー表元!L20="","",メンバー表元!L20)</f>
        <v/>
      </c>
      <c r="E24" s="532" t="str">
        <f>IF(メンバー表元!M20="","",メンバー表元!M20)</f>
        <v/>
      </c>
      <c r="F24" s="533" t="str">
        <f>IF(メンバー表元!N20="","",メンバー表元!N20)</f>
        <v/>
      </c>
      <c r="G24" s="534" t="str">
        <f>IF(メンバー表元!C20="","",メンバー表元!C20)</f>
        <v/>
      </c>
      <c r="H24" s="535"/>
      <c r="I24" s="536"/>
      <c r="J24" s="2" t="s">
        <v>45</v>
      </c>
      <c r="K24" s="762" t="s">
        <v>4</v>
      </c>
      <c r="L24" s="655"/>
      <c r="M24" s="428"/>
      <c r="N24" s="763" t="str">
        <f>IF($G24="","",$G24)</f>
        <v/>
      </c>
      <c r="O24" s="763"/>
      <c r="P24" s="763"/>
      <c r="Q24" s="763"/>
      <c r="R24" s="763"/>
      <c r="S24" s="763"/>
      <c r="T24" s="271"/>
      <c r="U24" s="127" t="s">
        <v>45</v>
      </c>
      <c r="W24" s="762" t="s">
        <v>4</v>
      </c>
      <c r="X24" s="655"/>
      <c r="Y24" s="655"/>
      <c r="Z24" s="763" t="str">
        <f>IF($G24="","",$G24)</f>
        <v/>
      </c>
      <c r="AA24" s="763"/>
      <c r="AB24" s="763"/>
      <c r="AC24" s="763"/>
      <c r="AD24" s="763"/>
      <c r="AE24" s="763"/>
      <c r="AF24" s="271"/>
      <c r="AG24" s="127" t="s">
        <v>45</v>
      </c>
      <c r="AH24" s="762" t="s">
        <v>4</v>
      </c>
      <c r="AI24" s="655"/>
      <c r="AJ24" s="655"/>
      <c r="AK24" s="763" t="str">
        <f>IF($G24="","",$G24)</f>
        <v/>
      </c>
      <c r="AL24" s="763"/>
      <c r="AM24" s="763"/>
      <c r="AN24" s="763"/>
      <c r="AO24" s="763"/>
      <c r="AP24" s="763"/>
      <c r="AQ24" s="271"/>
      <c r="AT24" s="448" t="s">
        <v>4</v>
      </c>
      <c r="AU24" s="428"/>
      <c r="AV24" s="428"/>
      <c r="AW24" s="449" t="str">
        <f>IF(D24="","",D24)</f>
        <v/>
      </c>
      <c r="AX24" s="450" t="str">
        <f t="shared" ref="AX24:AX25" si="27">IF(E24="","",E24)</f>
        <v/>
      </c>
      <c r="AY24" s="451" t="str">
        <f t="shared" ref="AY24:AY25" si="28">IF(F24="","",F24)</f>
        <v/>
      </c>
      <c r="AZ24" s="453" t="str">
        <f>IF($G24="","",$G24)</f>
        <v/>
      </c>
      <c r="BA24" s="105"/>
      <c r="BB24" s="434"/>
      <c r="BC24" s="434"/>
      <c r="BD24" s="271"/>
      <c r="BE24" s="127" t="s">
        <v>45</v>
      </c>
      <c r="BG24" s="448" t="s">
        <v>4</v>
      </c>
      <c r="BH24" s="428"/>
      <c r="BI24" s="428"/>
      <c r="BJ24" s="449" t="str">
        <f>IF(D24="","",D24)</f>
        <v/>
      </c>
      <c r="BK24" s="450" t="str">
        <f>IF(E24="","",E24)</f>
        <v/>
      </c>
      <c r="BL24" s="451" t="str">
        <f t="shared" ref="BL24:BL25" si="29">IF(F24="","",F24)</f>
        <v/>
      </c>
      <c r="BM24" s="453" t="str">
        <f>IF($G24="","",$G24)</f>
        <v/>
      </c>
      <c r="BN24" s="105"/>
      <c r="BO24" s="434"/>
      <c r="BP24" s="434"/>
      <c r="BQ24" s="271"/>
      <c r="BS24" s="448" t="s">
        <v>4</v>
      </c>
      <c r="BT24" s="428"/>
      <c r="BU24" s="428"/>
      <c r="BV24" s="449" t="str">
        <f>IF(D24="","",D24)</f>
        <v/>
      </c>
      <c r="BW24" s="450" t="str">
        <f t="shared" ref="BW24:BW25" si="30">IF(E24="","",E24)</f>
        <v/>
      </c>
      <c r="BX24" s="451" t="str">
        <f t="shared" ref="BX24:BX25" si="31">IF(F24="","",F24)</f>
        <v/>
      </c>
      <c r="BY24" s="453" t="str">
        <f>IF($G24="","",$G24)</f>
        <v/>
      </c>
      <c r="BZ24" s="105"/>
      <c r="CA24" s="434"/>
      <c r="CB24" s="434"/>
      <c r="CC24" s="271"/>
    </row>
    <row r="25" spans="2:81" ht="19.350000000000001" customHeight="1" thickBot="1" x14ac:dyDescent="0.2">
      <c r="B25" s="776" t="s">
        <v>27</v>
      </c>
      <c r="C25" s="777"/>
      <c r="D25" s="537" t="str">
        <f>IF(メンバー表元!L21="","",メンバー表元!L21)</f>
        <v/>
      </c>
      <c r="E25" s="538" t="str">
        <f>IF(メンバー表元!M21="","",メンバー表元!M21)</f>
        <v/>
      </c>
      <c r="F25" s="539" t="str">
        <f>IF(メンバー表元!N21="","",メンバー表元!N21)</f>
        <v/>
      </c>
      <c r="G25" s="540" t="str">
        <f>IF(メンバー表元!C21="","",メンバー表元!C21)</f>
        <v/>
      </c>
      <c r="H25" s="535"/>
      <c r="I25" s="541"/>
      <c r="K25" s="766" t="s">
        <v>27</v>
      </c>
      <c r="L25" s="767"/>
      <c r="M25" s="427"/>
      <c r="N25" s="765" t="str">
        <f>IF($G25="","",$G25)</f>
        <v/>
      </c>
      <c r="O25" s="765"/>
      <c r="P25" s="765"/>
      <c r="Q25" s="765"/>
      <c r="R25" s="765"/>
      <c r="S25" s="765"/>
      <c r="T25" s="272"/>
      <c r="U25" s="127"/>
      <c r="W25" s="764" t="s">
        <v>27</v>
      </c>
      <c r="X25" s="656"/>
      <c r="Y25" s="656"/>
      <c r="Z25" s="765" t="str">
        <f>IF($G25="","",$G25)</f>
        <v/>
      </c>
      <c r="AA25" s="765"/>
      <c r="AB25" s="765"/>
      <c r="AC25" s="765"/>
      <c r="AD25" s="765"/>
      <c r="AE25" s="765"/>
      <c r="AF25" s="272"/>
      <c r="AG25" s="127"/>
      <c r="AH25" s="764" t="s">
        <v>27</v>
      </c>
      <c r="AI25" s="656"/>
      <c r="AJ25" s="656"/>
      <c r="AK25" s="765" t="str">
        <f>IF($G25="","",$G25)</f>
        <v/>
      </c>
      <c r="AL25" s="765"/>
      <c r="AM25" s="765"/>
      <c r="AN25" s="765"/>
      <c r="AO25" s="765"/>
      <c r="AP25" s="765"/>
      <c r="AQ25" s="272"/>
      <c r="AT25" s="429" t="s">
        <v>27</v>
      </c>
      <c r="AU25" s="430"/>
      <c r="AV25" s="427"/>
      <c r="AW25" s="452" t="str">
        <f t="shared" ref="AW25" si="32">IF(D25="","",D25)</f>
        <v/>
      </c>
      <c r="AX25" s="446" t="str">
        <f t="shared" si="27"/>
        <v/>
      </c>
      <c r="AY25" s="447" t="str">
        <f t="shared" si="28"/>
        <v/>
      </c>
      <c r="AZ25" s="431" t="str">
        <f>IF($G25="","",$G25)</f>
        <v/>
      </c>
      <c r="BA25" s="454"/>
      <c r="BB25" s="273"/>
      <c r="BC25" s="273"/>
      <c r="BD25" s="272"/>
      <c r="BE25" s="127"/>
      <c r="BG25" s="429" t="s">
        <v>27</v>
      </c>
      <c r="BH25" s="430"/>
      <c r="BI25" s="427"/>
      <c r="BJ25" s="452" t="str">
        <f t="shared" ref="BJ25" si="33">IF(D25="","",D25)</f>
        <v/>
      </c>
      <c r="BK25" s="446" t="str">
        <f t="shared" ref="BK25" si="34">IF(E25="","",E25)</f>
        <v/>
      </c>
      <c r="BL25" s="447" t="str">
        <f t="shared" si="29"/>
        <v/>
      </c>
      <c r="BM25" s="431" t="str">
        <f>IF($G25="","",$G25)</f>
        <v/>
      </c>
      <c r="BN25" s="454"/>
      <c r="BO25" s="273"/>
      <c r="BP25" s="273"/>
      <c r="BQ25" s="272"/>
      <c r="BS25" s="429" t="s">
        <v>27</v>
      </c>
      <c r="BT25" s="430"/>
      <c r="BU25" s="427"/>
      <c r="BV25" s="452" t="str">
        <f t="shared" ref="BV25" si="35">IF(D25="","",D25)</f>
        <v/>
      </c>
      <c r="BW25" s="446" t="str">
        <f t="shared" si="30"/>
        <v/>
      </c>
      <c r="BX25" s="447" t="str">
        <f t="shared" si="31"/>
        <v/>
      </c>
      <c r="BY25" s="431" t="str">
        <f>IF($G25="","",$G25)</f>
        <v/>
      </c>
      <c r="BZ25" s="454"/>
      <c r="CA25" s="273"/>
      <c r="CB25" s="273"/>
      <c r="CC25" s="272"/>
    </row>
    <row r="26" spans="2:81" ht="24" customHeight="1" x14ac:dyDescent="0.15">
      <c r="AA26" s="418"/>
    </row>
    <row r="27" spans="2:81" ht="32.25" customHeight="1" thickBot="1" x14ac:dyDescent="0.2">
      <c r="K27" s="419" t="s">
        <v>44</v>
      </c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4"/>
      <c r="AM27" s="424"/>
      <c r="AN27" s="424"/>
      <c r="AO27" s="424"/>
      <c r="AP27" s="424"/>
      <c r="AQ27" s="424"/>
      <c r="AR27" s="424"/>
      <c r="AS27" s="424"/>
      <c r="AT27" s="419" t="s">
        <v>44</v>
      </c>
      <c r="AU27" s="424"/>
      <c r="AV27" s="424"/>
      <c r="AW27" s="424"/>
      <c r="AX27" s="424"/>
      <c r="AY27" s="424"/>
      <c r="AZ27" s="424"/>
      <c r="BA27" s="424"/>
      <c r="BB27" s="424"/>
      <c r="BC27" s="424"/>
      <c r="BD27" s="424"/>
      <c r="BE27" s="424"/>
      <c r="BF27" s="424"/>
      <c r="BG27" s="419"/>
      <c r="BH27" s="424"/>
      <c r="BI27" s="424"/>
      <c r="BJ27" s="424"/>
      <c r="BK27" s="424"/>
      <c r="BL27" s="424"/>
      <c r="BM27" s="424"/>
      <c r="BN27" s="424"/>
      <c r="BO27" s="424"/>
      <c r="BP27" s="424"/>
      <c r="BQ27" s="424"/>
      <c r="BR27" s="424"/>
      <c r="BS27" s="419"/>
      <c r="BT27" s="424"/>
      <c r="BU27" s="424"/>
      <c r="BV27" s="424"/>
      <c r="BW27" s="424"/>
      <c r="BX27" s="424"/>
      <c r="BY27" s="424"/>
      <c r="BZ27" s="424"/>
      <c r="CA27" s="424"/>
      <c r="CB27" s="424"/>
      <c r="CC27" s="424"/>
    </row>
    <row r="28" spans="2:81" ht="18.75" customHeight="1" thickTop="1" thickBot="1" x14ac:dyDescent="0.2">
      <c r="K28" s="750" t="str">
        <f>K5</f>
        <v>選　手　氏　名</v>
      </c>
      <c r="L28" s="751"/>
      <c r="M28" s="751"/>
      <c r="N28" s="751"/>
      <c r="O28" s="751"/>
      <c r="P28" s="751"/>
      <c r="Q28" s="751"/>
      <c r="R28" s="751"/>
      <c r="S28" s="752"/>
      <c r="T28" s="132" t="s">
        <v>9</v>
      </c>
      <c r="U28" s="420"/>
      <c r="V28" s="133"/>
      <c r="W28" s="750" t="str">
        <f>K5</f>
        <v>選　手　氏　名</v>
      </c>
      <c r="X28" s="751"/>
      <c r="Y28" s="751"/>
      <c r="Z28" s="751"/>
      <c r="AA28" s="751"/>
      <c r="AB28" s="751"/>
      <c r="AC28" s="751"/>
      <c r="AD28" s="751"/>
      <c r="AE28" s="752"/>
      <c r="AF28" s="132" t="s">
        <v>9</v>
      </c>
      <c r="AG28" s="419"/>
      <c r="AH28" s="750" t="str">
        <f>W28</f>
        <v>選　手　氏　名</v>
      </c>
      <c r="AI28" s="751"/>
      <c r="AJ28" s="751"/>
      <c r="AK28" s="751"/>
      <c r="AL28" s="751"/>
      <c r="AM28" s="751"/>
      <c r="AN28" s="751"/>
      <c r="AO28" s="751"/>
      <c r="AP28" s="752"/>
      <c r="AQ28" s="132" t="s">
        <v>9</v>
      </c>
      <c r="AR28" s="419"/>
      <c r="AS28" s="419"/>
      <c r="AT28" s="750" t="str">
        <f>IF($G$4="","選　手　氏　名","選手氏名("&amp;$G$4&amp;")")</f>
        <v>選　手　氏　名</v>
      </c>
      <c r="AU28" s="751"/>
      <c r="AV28" s="751"/>
      <c r="AW28" s="751"/>
      <c r="AX28" s="751"/>
      <c r="AY28" s="751"/>
      <c r="AZ28" s="751"/>
      <c r="BA28" s="751"/>
      <c r="BB28" s="751"/>
      <c r="BC28" s="752"/>
      <c r="BD28" s="132" t="s">
        <v>9</v>
      </c>
      <c r="BE28" s="420"/>
      <c r="BF28" s="133"/>
      <c r="BG28" s="750" t="str">
        <f>IF($G$4="","選　手　氏　名","選手氏名("&amp;$G$4&amp;")")</f>
        <v>選　手　氏　名</v>
      </c>
      <c r="BH28" s="751"/>
      <c r="BI28" s="751"/>
      <c r="BJ28" s="751"/>
      <c r="BK28" s="751"/>
      <c r="BL28" s="751"/>
      <c r="BM28" s="751"/>
      <c r="BN28" s="751"/>
      <c r="BO28" s="751"/>
      <c r="BP28" s="752"/>
      <c r="BQ28" s="132" t="s">
        <v>9</v>
      </c>
      <c r="BR28" s="133"/>
      <c r="BS28" s="750" t="str">
        <f>IF($G$4="","選　手　氏　名","選手氏名("&amp;$G$4&amp;")")</f>
        <v>選　手　氏　名</v>
      </c>
      <c r="BT28" s="751"/>
      <c r="BU28" s="751"/>
      <c r="BV28" s="751"/>
      <c r="BW28" s="751"/>
      <c r="BX28" s="751"/>
      <c r="BY28" s="751"/>
      <c r="BZ28" s="751"/>
      <c r="CA28" s="751"/>
      <c r="CB28" s="752"/>
      <c r="CC28" s="132" t="s">
        <v>9</v>
      </c>
    </row>
    <row r="29" spans="2:81" ht="18.75" customHeight="1" x14ac:dyDescent="0.2">
      <c r="K29" s="78">
        <v>1</v>
      </c>
      <c r="L29" s="675" t="str">
        <f t="shared" ref="L29:L46" si="36">IF($G6="","",$G6)</f>
        <v/>
      </c>
      <c r="M29" s="676"/>
      <c r="N29" s="676"/>
      <c r="O29" s="676"/>
      <c r="P29" s="676"/>
      <c r="Q29" s="676"/>
      <c r="R29" s="727" t="str">
        <f t="shared" ref="R29:R46" si="37">IF($H6=1,"(CAP)","")</f>
        <v>(CAP)</v>
      </c>
      <c r="S29" s="773"/>
      <c r="T29" s="117">
        <f t="shared" ref="T29:T46" si="38">IF($I6="","",$I6)</f>
        <v>4</v>
      </c>
      <c r="U29" s="421"/>
      <c r="W29" s="78">
        <v>1</v>
      </c>
      <c r="X29" s="675" t="str">
        <f t="shared" ref="X29:X46" si="39">IF($G6="","",$G6)</f>
        <v/>
      </c>
      <c r="Y29" s="676"/>
      <c r="Z29" s="676"/>
      <c r="AA29" s="676"/>
      <c r="AB29" s="676"/>
      <c r="AC29" s="676"/>
      <c r="AD29" s="727" t="str">
        <f t="shared" ref="AD29:AD46" si="40">IF($H6=1,"(CAP)","")</f>
        <v>(CAP)</v>
      </c>
      <c r="AE29" s="773"/>
      <c r="AF29" s="117">
        <f t="shared" ref="AF29:AF46" si="41">IF($I6="","",$I6)</f>
        <v>4</v>
      </c>
      <c r="AG29" s="419"/>
      <c r="AH29" s="78">
        <v>1</v>
      </c>
      <c r="AI29" s="675" t="str">
        <f t="shared" ref="AI29:AI46" si="42">IF($G6="","",$G6)</f>
        <v/>
      </c>
      <c r="AJ29" s="676"/>
      <c r="AK29" s="676"/>
      <c r="AL29" s="676"/>
      <c r="AM29" s="676"/>
      <c r="AN29" s="676"/>
      <c r="AO29" s="727" t="str">
        <f t="shared" ref="AO29:AO46" si="43">IF($H6=1,"(CAP)","")</f>
        <v>(CAP)</v>
      </c>
      <c r="AP29" s="773"/>
      <c r="AQ29" s="117">
        <f t="shared" ref="AQ29:AQ46" si="44">IF($I6="","",$I6)</f>
        <v>4</v>
      </c>
      <c r="AR29" s="419"/>
      <c r="AS29" s="419"/>
      <c r="AT29" s="78">
        <v>1</v>
      </c>
      <c r="AU29" s="459" t="str">
        <f>IF(D6="","",D6)</f>
        <v/>
      </c>
      <c r="AV29" s="442" t="str">
        <f t="shared" ref="AV29:AW29" si="45">IF(E6="","",E6)</f>
        <v/>
      </c>
      <c r="AW29" s="443" t="str">
        <f t="shared" si="45"/>
        <v/>
      </c>
      <c r="AX29" s="439" t="str">
        <f>IF($G6="","",$G6)</f>
        <v/>
      </c>
      <c r="AY29" s="440"/>
      <c r="AZ29" s="440"/>
      <c r="BA29" s="440"/>
      <c r="BC29" s="441" t="str">
        <f>IF($H6=1,"(CAP)","")</f>
        <v>(CAP)</v>
      </c>
      <c r="BD29" s="117">
        <f>IF($I6="","",$I6)</f>
        <v>4</v>
      </c>
      <c r="BE29" s="421"/>
      <c r="BG29" s="78">
        <v>1</v>
      </c>
      <c r="BH29" s="459" t="str">
        <f>IF(D6="","",D6)</f>
        <v/>
      </c>
      <c r="BI29" s="442" t="str">
        <f t="shared" ref="BI29:BJ29" si="46">IF(E6="","",E6)</f>
        <v/>
      </c>
      <c r="BJ29" s="443" t="str">
        <f t="shared" si="46"/>
        <v/>
      </c>
      <c r="BK29" s="439" t="str">
        <f>IF($G6="","",$G6)</f>
        <v/>
      </c>
      <c r="BL29" s="440"/>
      <c r="BM29" s="440"/>
      <c r="BN29" s="440"/>
      <c r="BP29" s="441" t="str">
        <f>IF($H6=1,"(CAP)","")</f>
        <v>(CAP)</v>
      </c>
      <c r="BQ29" s="117">
        <f>IF($I6="","",$I6)</f>
        <v>4</v>
      </c>
      <c r="BS29" s="78">
        <v>1</v>
      </c>
      <c r="BT29" s="459" t="str">
        <f>IF(D6="","",D6)</f>
        <v/>
      </c>
      <c r="BU29" s="442" t="str">
        <f t="shared" ref="BU29:BV29" si="47">IF(E6="","",E6)</f>
        <v/>
      </c>
      <c r="BV29" s="443" t="str">
        <f t="shared" si="47"/>
        <v/>
      </c>
      <c r="BW29" s="439" t="str">
        <f>IF($G6="","",$G6)</f>
        <v/>
      </c>
      <c r="BX29" s="440"/>
      <c r="BY29" s="440"/>
      <c r="BZ29" s="440"/>
      <c r="CB29" s="441" t="str">
        <f>IF($H6=1,"(CAP)","")</f>
        <v>(CAP)</v>
      </c>
      <c r="CC29" s="117">
        <f>IF($I6="","",$I6)</f>
        <v>4</v>
      </c>
    </row>
    <row r="30" spans="2:81" ht="18.75" customHeight="1" x14ac:dyDescent="0.2">
      <c r="K30" s="79">
        <v>2</v>
      </c>
      <c r="L30" s="679" t="str">
        <f t="shared" si="36"/>
        <v/>
      </c>
      <c r="M30" s="680"/>
      <c r="N30" s="680"/>
      <c r="O30" s="680"/>
      <c r="P30" s="680"/>
      <c r="Q30" s="680"/>
      <c r="R30" s="667" t="str">
        <f t="shared" si="37"/>
        <v/>
      </c>
      <c r="S30" s="760"/>
      <c r="T30" s="118">
        <f t="shared" si="38"/>
        <v>5</v>
      </c>
      <c r="U30" s="421"/>
      <c r="W30" s="79">
        <v>2</v>
      </c>
      <c r="X30" s="679" t="str">
        <f t="shared" si="39"/>
        <v/>
      </c>
      <c r="Y30" s="680"/>
      <c r="Z30" s="680"/>
      <c r="AA30" s="680"/>
      <c r="AB30" s="680"/>
      <c r="AC30" s="680"/>
      <c r="AD30" s="667" t="str">
        <f t="shared" si="40"/>
        <v/>
      </c>
      <c r="AE30" s="760"/>
      <c r="AF30" s="118">
        <f t="shared" si="41"/>
        <v>5</v>
      </c>
      <c r="AH30" s="79">
        <v>2</v>
      </c>
      <c r="AI30" s="679" t="str">
        <f t="shared" si="42"/>
        <v/>
      </c>
      <c r="AJ30" s="680"/>
      <c r="AK30" s="680"/>
      <c r="AL30" s="680"/>
      <c r="AM30" s="680"/>
      <c r="AN30" s="680"/>
      <c r="AO30" s="667" t="str">
        <f t="shared" si="43"/>
        <v/>
      </c>
      <c r="AP30" s="760"/>
      <c r="AQ30" s="118">
        <f t="shared" si="44"/>
        <v>5</v>
      </c>
      <c r="AT30" s="79">
        <v>2</v>
      </c>
      <c r="AU30" s="460" t="str">
        <f t="shared" ref="AU30:AW30" si="48">IF(D7="","",D7)</f>
        <v/>
      </c>
      <c r="AV30" s="444" t="str">
        <f t="shared" si="48"/>
        <v/>
      </c>
      <c r="AW30" s="445" t="str">
        <f t="shared" si="48"/>
        <v/>
      </c>
      <c r="AX30" s="435" t="str">
        <f t="shared" ref="AX30:AX46" si="49">IF($G7="","",$G7)</f>
        <v/>
      </c>
      <c r="AY30" s="436"/>
      <c r="AZ30" s="436"/>
      <c r="BA30" s="436"/>
      <c r="BB30" s="437"/>
      <c r="BC30" s="438" t="str">
        <f t="shared" ref="BC30:BC46" si="50">IF($H7=1,"(CAP)","")</f>
        <v/>
      </c>
      <c r="BD30" s="118">
        <f t="shared" ref="BD30:BD46" si="51">IF($I7="","",$I7)</f>
        <v>5</v>
      </c>
      <c r="BE30" s="421"/>
      <c r="BG30" s="79">
        <v>2</v>
      </c>
      <c r="BH30" s="460" t="str">
        <f t="shared" ref="BH30:BJ30" si="52">IF(D7="","",D7)</f>
        <v/>
      </c>
      <c r="BI30" s="444" t="str">
        <f t="shared" si="52"/>
        <v/>
      </c>
      <c r="BJ30" s="445" t="str">
        <f t="shared" si="52"/>
        <v/>
      </c>
      <c r="BK30" s="435" t="str">
        <f t="shared" ref="BK30:BK46" si="53">IF($G7="","",$G7)</f>
        <v/>
      </c>
      <c r="BL30" s="436"/>
      <c r="BM30" s="436"/>
      <c r="BN30" s="436"/>
      <c r="BO30" s="437"/>
      <c r="BP30" s="438" t="str">
        <f t="shared" ref="BP30:BP46" si="54">IF($H7=1,"(CAP)","")</f>
        <v/>
      </c>
      <c r="BQ30" s="118">
        <f t="shared" ref="BQ30:BQ46" si="55">IF($I7="","",$I7)</f>
        <v>5</v>
      </c>
      <c r="BS30" s="79">
        <v>2</v>
      </c>
      <c r="BT30" s="460" t="str">
        <f t="shared" ref="BT30:BV30" si="56">IF(D7="","",D7)</f>
        <v/>
      </c>
      <c r="BU30" s="444" t="str">
        <f t="shared" si="56"/>
        <v/>
      </c>
      <c r="BV30" s="445" t="str">
        <f t="shared" si="56"/>
        <v/>
      </c>
      <c r="BW30" s="435" t="str">
        <f t="shared" ref="BW30:BW46" si="57">IF($G7="","",$G7)</f>
        <v/>
      </c>
      <c r="BX30" s="436"/>
      <c r="BY30" s="436"/>
      <c r="BZ30" s="436"/>
      <c r="CA30" s="437"/>
      <c r="CB30" s="438" t="str">
        <f t="shared" ref="CB30:CB46" si="58">IF($H7=1,"(CAP)","")</f>
        <v/>
      </c>
      <c r="CC30" s="118">
        <f t="shared" ref="CC30:CC46" si="59">IF($I7="","",$I7)</f>
        <v>5</v>
      </c>
    </row>
    <row r="31" spans="2:81" ht="18.75" customHeight="1" x14ac:dyDescent="0.2">
      <c r="K31" s="79">
        <v>3</v>
      </c>
      <c r="L31" s="679" t="str">
        <f t="shared" si="36"/>
        <v/>
      </c>
      <c r="M31" s="680"/>
      <c r="N31" s="680"/>
      <c r="O31" s="680"/>
      <c r="P31" s="680"/>
      <c r="Q31" s="680"/>
      <c r="R31" s="667" t="str">
        <f t="shared" si="37"/>
        <v/>
      </c>
      <c r="S31" s="760"/>
      <c r="T31" s="118">
        <f t="shared" si="38"/>
        <v>6</v>
      </c>
      <c r="U31" s="421"/>
      <c r="W31" s="79">
        <v>3</v>
      </c>
      <c r="X31" s="679" t="str">
        <f t="shared" si="39"/>
        <v/>
      </c>
      <c r="Y31" s="680"/>
      <c r="Z31" s="680"/>
      <c r="AA31" s="680"/>
      <c r="AB31" s="680"/>
      <c r="AC31" s="680"/>
      <c r="AD31" s="667" t="str">
        <f t="shared" si="40"/>
        <v/>
      </c>
      <c r="AE31" s="760"/>
      <c r="AF31" s="118">
        <f t="shared" si="41"/>
        <v>6</v>
      </c>
      <c r="AH31" s="79">
        <v>3</v>
      </c>
      <c r="AI31" s="679" t="str">
        <f t="shared" si="42"/>
        <v/>
      </c>
      <c r="AJ31" s="680"/>
      <c r="AK31" s="680"/>
      <c r="AL31" s="680"/>
      <c r="AM31" s="680"/>
      <c r="AN31" s="680"/>
      <c r="AO31" s="667" t="str">
        <f t="shared" si="43"/>
        <v/>
      </c>
      <c r="AP31" s="760"/>
      <c r="AQ31" s="118">
        <f t="shared" si="44"/>
        <v>6</v>
      </c>
      <c r="AT31" s="79">
        <v>3</v>
      </c>
      <c r="AU31" s="460" t="str">
        <f t="shared" ref="AU31:AW31" si="60">IF(D8="","",D8)</f>
        <v/>
      </c>
      <c r="AV31" s="444" t="str">
        <f t="shared" si="60"/>
        <v/>
      </c>
      <c r="AW31" s="445" t="str">
        <f t="shared" si="60"/>
        <v/>
      </c>
      <c r="AX31" s="435" t="str">
        <f t="shared" si="49"/>
        <v/>
      </c>
      <c r="AY31" s="436"/>
      <c r="AZ31" s="436"/>
      <c r="BA31" s="436"/>
      <c r="BB31" s="437"/>
      <c r="BC31" s="438" t="str">
        <f t="shared" si="50"/>
        <v/>
      </c>
      <c r="BD31" s="118">
        <f t="shared" si="51"/>
        <v>6</v>
      </c>
      <c r="BE31" s="421"/>
      <c r="BG31" s="79">
        <v>3</v>
      </c>
      <c r="BH31" s="460" t="str">
        <f t="shared" ref="BH31:BJ31" si="61">IF(D8="","",D8)</f>
        <v/>
      </c>
      <c r="BI31" s="444" t="str">
        <f t="shared" si="61"/>
        <v/>
      </c>
      <c r="BJ31" s="445" t="str">
        <f t="shared" si="61"/>
        <v/>
      </c>
      <c r="BK31" s="435" t="str">
        <f t="shared" si="53"/>
        <v/>
      </c>
      <c r="BL31" s="436"/>
      <c r="BM31" s="436"/>
      <c r="BN31" s="436"/>
      <c r="BO31" s="437"/>
      <c r="BP31" s="438" t="str">
        <f t="shared" si="54"/>
        <v/>
      </c>
      <c r="BQ31" s="118">
        <f t="shared" si="55"/>
        <v>6</v>
      </c>
      <c r="BS31" s="79">
        <v>3</v>
      </c>
      <c r="BT31" s="460" t="str">
        <f t="shared" ref="BT31:BV31" si="62">IF(D8="","",D8)</f>
        <v/>
      </c>
      <c r="BU31" s="444" t="str">
        <f t="shared" si="62"/>
        <v/>
      </c>
      <c r="BV31" s="445" t="str">
        <f t="shared" si="62"/>
        <v/>
      </c>
      <c r="BW31" s="435" t="str">
        <f t="shared" si="57"/>
        <v/>
      </c>
      <c r="BX31" s="436"/>
      <c r="BY31" s="436"/>
      <c r="BZ31" s="436"/>
      <c r="CA31" s="437"/>
      <c r="CB31" s="438" t="str">
        <f t="shared" si="58"/>
        <v/>
      </c>
      <c r="CC31" s="118">
        <f t="shared" si="59"/>
        <v>6</v>
      </c>
    </row>
    <row r="32" spans="2:81" ht="18.75" customHeight="1" x14ac:dyDescent="0.2">
      <c r="K32" s="79">
        <v>4</v>
      </c>
      <c r="L32" s="679" t="str">
        <f t="shared" si="36"/>
        <v/>
      </c>
      <c r="M32" s="680"/>
      <c r="N32" s="680"/>
      <c r="O32" s="680"/>
      <c r="P32" s="680"/>
      <c r="Q32" s="680"/>
      <c r="R32" s="667" t="str">
        <f t="shared" si="37"/>
        <v/>
      </c>
      <c r="S32" s="760"/>
      <c r="T32" s="118">
        <f t="shared" si="38"/>
        <v>7</v>
      </c>
      <c r="U32" s="421"/>
      <c r="W32" s="79">
        <v>4</v>
      </c>
      <c r="X32" s="679" t="str">
        <f t="shared" si="39"/>
        <v/>
      </c>
      <c r="Y32" s="680"/>
      <c r="Z32" s="680"/>
      <c r="AA32" s="680"/>
      <c r="AB32" s="680"/>
      <c r="AC32" s="680"/>
      <c r="AD32" s="667" t="str">
        <f t="shared" si="40"/>
        <v/>
      </c>
      <c r="AE32" s="760"/>
      <c r="AF32" s="118">
        <f t="shared" si="41"/>
        <v>7</v>
      </c>
      <c r="AH32" s="79">
        <v>4</v>
      </c>
      <c r="AI32" s="679" t="str">
        <f t="shared" si="42"/>
        <v/>
      </c>
      <c r="AJ32" s="680"/>
      <c r="AK32" s="680"/>
      <c r="AL32" s="680"/>
      <c r="AM32" s="680"/>
      <c r="AN32" s="680"/>
      <c r="AO32" s="667" t="str">
        <f t="shared" si="43"/>
        <v/>
      </c>
      <c r="AP32" s="760"/>
      <c r="AQ32" s="118">
        <f t="shared" si="44"/>
        <v>7</v>
      </c>
      <c r="AT32" s="79">
        <v>4</v>
      </c>
      <c r="AU32" s="460" t="str">
        <f t="shared" ref="AU32:AW32" si="63">IF(D9="","",D9)</f>
        <v/>
      </c>
      <c r="AV32" s="444" t="str">
        <f t="shared" si="63"/>
        <v/>
      </c>
      <c r="AW32" s="445" t="str">
        <f t="shared" si="63"/>
        <v/>
      </c>
      <c r="AX32" s="435" t="str">
        <f t="shared" si="49"/>
        <v/>
      </c>
      <c r="AY32" s="436"/>
      <c r="AZ32" s="436"/>
      <c r="BA32" s="436"/>
      <c r="BB32" s="437"/>
      <c r="BC32" s="438" t="str">
        <f t="shared" si="50"/>
        <v/>
      </c>
      <c r="BD32" s="118">
        <f t="shared" si="51"/>
        <v>7</v>
      </c>
      <c r="BE32" s="421"/>
      <c r="BG32" s="79">
        <v>4</v>
      </c>
      <c r="BH32" s="460" t="str">
        <f t="shared" ref="BH32:BJ32" si="64">IF(D9="","",D9)</f>
        <v/>
      </c>
      <c r="BI32" s="444" t="str">
        <f t="shared" si="64"/>
        <v/>
      </c>
      <c r="BJ32" s="445" t="str">
        <f t="shared" si="64"/>
        <v/>
      </c>
      <c r="BK32" s="435" t="str">
        <f t="shared" si="53"/>
        <v/>
      </c>
      <c r="BL32" s="436"/>
      <c r="BM32" s="436"/>
      <c r="BN32" s="436"/>
      <c r="BO32" s="437"/>
      <c r="BP32" s="438" t="str">
        <f t="shared" si="54"/>
        <v/>
      </c>
      <c r="BQ32" s="118">
        <f t="shared" si="55"/>
        <v>7</v>
      </c>
      <c r="BS32" s="79">
        <v>4</v>
      </c>
      <c r="BT32" s="460" t="str">
        <f t="shared" ref="BT32:BV32" si="65">IF(D9="","",D9)</f>
        <v/>
      </c>
      <c r="BU32" s="444" t="str">
        <f t="shared" si="65"/>
        <v/>
      </c>
      <c r="BV32" s="445" t="str">
        <f t="shared" si="65"/>
        <v/>
      </c>
      <c r="BW32" s="435" t="str">
        <f t="shared" si="57"/>
        <v/>
      </c>
      <c r="BX32" s="436"/>
      <c r="BY32" s="436"/>
      <c r="BZ32" s="436"/>
      <c r="CA32" s="437"/>
      <c r="CB32" s="438" t="str">
        <f t="shared" si="58"/>
        <v/>
      </c>
      <c r="CC32" s="118">
        <f t="shared" si="59"/>
        <v>7</v>
      </c>
    </row>
    <row r="33" spans="11:81" ht="18.75" customHeight="1" x14ac:dyDescent="0.2">
      <c r="K33" s="79">
        <v>5</v>
      </c>
      <c r="L33" s="679" t="str">
        <f t="shared" si="36"/>
        <v/>
      </c>
      <c r="M33" s="680"/>
      <c r="N33" s="680"/>
      <c r="O33" s="680"/>
      <c r="P33" s="680"/>
      <c r="Q33" s="680"/>
      <c r="R33" s="667" t="str">
        <f t="shared" si="37"/>
        <v/>
      </c>
      <c r="S33" s="760"/>
      <c r="T33" s="118">
        <f t="shared" si="38"/>
        <v>8</v>
      </c>
      <c r="U33" s="421"/>
      <c r="W33" s="79">
        <v>5</v>
      </c>
      <c r="X33" s="679" t="str">
        <f t="shared" si="39"/>
        <v/>
      </c>
      <c r="Y33" s="680"/>
      <c r="Z33" s="680"/>
      <c r="AA33" s="680"/>
      <c r="AB33" s="680"/>
      <c r="AC33" s="680"/>
      <c r="AD33" s="667" t="str">
        <f t="shared" si="40"/>
        <v/>
      </c>
      <c r="AE33" s="760"/>
      <c r="AF33" s="118">
        <f t="shared" si="41"/>
        <v>8</v>
      </c>
      <c r="AH33" s="79">
        <v>5</v>
      </c>
      <c r="AI33" s="679" t="str">
        <f t="shared" si="42"/>
        <v/>
      </c>
      <c r="AJ33" s="680"/>
      <c r="AK33" s="680"/>
      <c r="AL33" s="680"/>
      <c r="AM33" s="680"/>
      <c r="AN33" s="680"/>
      <c r="AO33" s="667" t="str">
        <f t="shared" si="43"/>
        <v/>
      </c>
      <c r="AP33" s="760"/>
      <c r="AQ33" s="118">
        <f t="shared" si="44"/>
        <v>8</v>
      </c>
      <c r="AT33" s="79">
        <v>5</v>
      </c>
      <c r="AU33" s="460" t="str">
        <f t="shared" ref="AU33:AW33" si="66">IF(D10="","",D10)</f>
        <v/>
      </c>
      <c r="AV33" s="444" t="str">
        <f t="shared" si="66"/>
        <v/>
      </c>
      <c r="AW33" s="445" t="str">
        <f t="shared" si="66"/>
        <v/>
      </c>
      <c r="AX33" s="435" t="str">
        <f t="shared" si="49"/>
        <v/>
      </c>
      <c r="AY33" s="436"/>
      <c r="AZ33" s="436"/>
      <c r="BA33" s="436"/>
      <c r="BB33" s="437"/>
      <c r="BC33" s="438" t="str">
        <f t="shared" si="50"/>
        <v/>
      </c>
      <c r="BD33" s="118">
        <f t="shared" si="51"/>
        <v>8</v>
      </c>
      <c r="BE33" s="421"/>
      <c r="BG33" s="79">
        <v>5</v>
      </c>
      <c r="BH33" s="460" t="str">
        <f t="shared" ref="BH33:BJ33" si="67">IF(D10="","",D10)</f>
        <v/>
      </c>
      <c r="BI33" s="444" t="str">
        <f t="shared" si="67"/>
        <v/>
      </c>
      <c r="BJ33" s="445" t="str">
        <f t="shared" si="67"/>
        <v/>
      </c>
      <c r="BK33" s="435" t="str">
        <f t="shared" si="53"/>
        <v/>
      </c>
      <c r="BL33" s="436"/>
      <c r="BM33" s="436"/>
      <c r="BN33" s="436"/>
      <c r="BO33" s="437"/>
      <c r="BP33" s="438" t="str">
        <f t="shared" si="54"/>
        <v/>
      </c>
      <c r="BQ33" s="118">
        <f t="shared" si="55"/>
        <v>8</v>
      </c>
      <c r="BS33" s="79">
        <v>5</v>
      </c>
      <c r="BT33" s="460" t="str">
        <f t="shared" ref="BT33:BV33" si="68">IF(D10="","",D10)</f>
        <v/>
      </c>
      <c r="BU33" s="444" t="str">
        <f t="shared" si="68"/>
        <v/>
      </c>
      <c r="BV33" s="445" t="str">
        <f t="shared" si="68"/>
        <v/>
      </c>
      <c r="BW33" s="435" t="str">
        <f t="shared" si="57"/>
        <v/>
      </c>
      <c r="BX33" s="436"/>
      <c r="BY33" s="436"/>
      <c r="BZ33" s="436"/>
      <c r="CA33" s="437"/>
      <c r="CB33" s="438" t="str">
        <f t="shared" si="58"/>
        <v/>
      </c>
      <c r="CC33" s="118">
        <f t="shared" si="59"/>
        <v>8</v>
      </c>
    </row>
    <row r="34" spans="11:81" ht="18.75" customHeight="1" x14ac:dyDescent="0.2">
      <c r="K34" s="79">
        <v>6</v>
      </c>
      <c r="L34" s="679" t="str">
        <f t="shared" si="36"/>
        <v/>
      </c>
      <c r="M34" s="680"/>
      <c r="N34" s="680"/>
      <c r="O34" s="680"/>
      <c r="P34" s="680"/>
      <c r="Q34" s="680"/>
      <c r="R34" s="667" t="str">
        <f t="shared" si="37"/>
        <v/>
      </c>
      <c r="S34" s="760"/>
      <c r="T34" s="118">
        <f t="shared" si="38"/>
        <v>9</v>
      </c>
      <c r="U34" s="421"/>
      <c r="W34" s="79">
        <v>6</v>
      </c>
      <c r="X34" s="679" t="str">
        <f t="shared" si="39"/>
        <v/>
      </c>
      <c r="Y34" s="680"/>
      <c r="Z34" s="680"/>
      <c r="AA34" s="680"/>
      <c r="AB34" s="680"/>
      <c r="AC34" s="680"/>
      <c r="AD34" s="667" t="str">
        <f t="shared" si="40"/>
        <v/>
      </c>
      <c r="AE34" s="760"/>
      <c r="AF34" s="118">
        <f t="shared" si="41"/>
        <v>9</v>
      </c>
      <c r="AH34" s="79">
        <v>6</v>
      </c>
      <c r="AI34" s="679" t="str">
        <f t="shared" si="42"/>
        <v/>
      </c>
      <c r="AJ34" s="680"/>
      <c r="AK34" s="680"/>
      <c r="AL34" s="680"/>
      <c r="AM34" s="680"/>
      <c r="AN34" s="680"/>
      <c r="AO34" s="667" t="str">
        <f t="shared" si="43"/>
        <v/>
      </c>
      <c r="AP34" s="760"/>
      <c r="AQ34" s="118">
        <f t="shared" si="44"/>
        <v>9</v>
      </c>
      <c r="AT34" s="79">
        <v>6</v>
      </c>
      <c r="AU34" s="460" t="str">
        <f t="shared" ref="AU34:AW34" si="69">IF(D11="","",D11)</f>
        <v/>
      </c>
      <c r="AV34" s="444" t="str">
        <f t="shared" si="69"/>
        <v/>
      </c>
      <c r="AW34" s="445" t="str">
        <f t="shared" si="69"/>
        <v/>
      </c>
      <c r="AX34" s="435" t="str">
        <f t="shared" si="49"/>
        <v/>
      </c>
      <c r="AY34" s="436"/>
      <c r="AZ34" s="436"/>
      <c r="BA34" s="436"/>
      <c r="BB34" s="437"/>
      <c r="BC34" s="438" t="str">
        <f t="shared" si="50"/>
        <v/>
      </c>
      <c r="BD34" s="118">
        <f t="shared" si="51"/>
        <v>9</v>
      </c>
      <c r="BE34" s="421"/>
      <c r="BG34" s="79">
        <v>6</v>
      </c>
      <c r="BH34" s="460" t="str">
        <f t="shared" ref="BH34:BJ34" si="70">IF(D11="","",D11)</f>
        <v/>
      </c>
      <c r="BI34" s="444" t="str">
        <f t="shared" si="70"/>
        <v/>
      </c>
      <c r="BJ34" s="445" t="str">
        <f t="shared" si="70"/>
        <v/>
      </c>
      <c r="BK34" s="435" t="str">
        <f t="shared" si="53"/>
        <v/>
      </c>
      <c r="BL34" s="436"/>
      <c r="BM34" s="436"/>
      <c r="BN34" s="436"/>
      <c r="BO34" s="437"/>
      <c r="BP34" s="438" t="str">
        <f t="shared" si="54"/>
        <v/>
      </c>
      <c r="BQ34" s="118">
        <f t="shared" si="55"/>
        <v>9</v>
      </c>
      <c r="BS34" s="79">
        <v>6</v>
      </c>
      <c r="BT34" s="460" t="str">
        <f t="shared" ref="BT34:BV34" si="71">IF(D11="","",D11)</f>
        <v/>
      </c>
      <c r="BU34" s="444" t="str">
        <f t="shared" si="71"/>
        <v/>
      </c>
      <c r="BV34" s="445" t="str">
        <f t="shared" si="71"/>
        <v/>
      </c>
      <c r="BW34" s="435" t="str">
        <f t="shared" si="57"/>
        <v/>
      </c>
      <c r="BX34" s="436"/>
      <c r="BY34" s="436"/>
      <c r="BZ34" s="436"/>
      <c r="CA34" s="437"/>
      <c r="CB34" s="438" t="str">
        <f t="shared" si="58"/>
        <v/>
      </c>
      <c r="CC34" s="118">
        <f t="shared" si="59"/>
        <v>9</v>
      </c>
    </row>
    <row r="35" spans="11:81" ht="18.75" customHeight="1" x14ac:dyDescent="0.2">
      <c r="K35" s="79">
        <v>7</v>
      </c>
      <c r="L35" s="679" t="str">
        <f t="shared" si="36"/>
        <v/>
      </c>
      <c r="M35" s="680"/>
      <c r="N35" s="680"/>
      <c r="O35" s="680"/>
      <c r="P35" s="680"/>
      <c r="Q35" s="680"/>
      <c r="R35" s="667" t="str">
        <f t="shared" si="37"/>
        <v/>
      </c>
      <c r="S35" s="760"/>
      <c r="T35" s="118">
        <f t="shared" si="38"/>
        <v>10</v>
      </c>
      <c r="U35" s="421"/>
      <c r="W35" s="79">
        <v>7</v>
      </c>
      <c r="X35" s="679" t="str">
        <f t="shared" si="39"/>
        <v/>
      </c>
      <c r="Y35" s="680"/>
      <c r="Z35" s="680"/>
      <c r="AA35" s="680"/>
      <c r="AB35" s="680"/>
      <c r="AC35" s="680"/>
      <c r="AD35" s="667" t="str">
        <f t="shared" si="40"/>
        <v/>
      </c>
      <c r="AE35" s="760"/>
      <c r="AF35" s="118">
        <f t="shared" si="41"/>
        <v>10</v>
      </c>
      <c r="AH35" s="79">
        <v>7</v>
      </c>
      <c r="AI35" s="679" t="str">
        <f t="shared" si="42"/>
        <v/>
      </c>
      <c r="AJ35" s="680"/>
      <c r="AK35" s="680"/>
      <c r="AL35" s="680"/>
      <c r="AM35" s="680"/>
      <c r="AN35" s="680"/>
      <c r="AO35" s="667" t="str">
        <f t="shared" si="43"/>
        <v/>
      </c>
      <c r="AP35" s="760"/>
      <c r="AQ35" s="118">
        <f t="shared" si="44"/>
        <v>10</v>
      </c>
      <c r="AT35" s="79">
        <v>7</v>
      </c>
      <c r="AU35" s="460" t="str">
        <f t="shared" ref="AU35:AW35" si="72">IF(D12="","",D12)</f>
        <v/>
      </c>
      <c r="AV35" s="444" t="str">
        <f t="shared" si="72"/>
        <v/>
      </c>
      <c r="AW35" s="445" t="str">
        <f t="shared" si="72"/>
        <v/>
      </c>
      <c r="AX35" s="435" t="str">
        <f t="shared" si="49"/>
        <v/>
      </c>
      <c r="AY35" s="436"/>
      <c r="AZ35" s="436"/>
      <c r="BA35" s="436"/>
      <c r="BB35" s="437"/>
      <c r="BC35" s="438" t="str">
        <f t="shared" si="50"/>
        <v/>
      </c>
      <c r="BD35" s="118">
        <f t="shared" si="51"/>
        <v>10</v>
      </c>
      <c r="BE35" s="421"/>
      <c r="BG35" s="79">
        <v>7</v>
      </c>
      <c r="BH35" s="460" t="str">
        <f t="shared" ref="BH35:BJ35" si="73">IF(D12="","",D12)</f>
        <v/>
      </c>
      <c r="BI35" s="444" t="str">
        <f t="shared" si="73"/>
        <v/>
      </c>
      <c r="BJ35" s="445" t="str">
        <f t="shared" si="73"/>
        <v/>
      </c>
      <c r="BK35" s="435" t="str">
        <f t="shared" si="53"/>
        <v/>
      </c>
      <c r="BL35" s="436"/>
      <c r="BM35" s="436"/>
      <c r="BN35" s="436"/>
      <c r="BO35" s="437"/>
      <c r="BP35" s="438" t="str">
        <f t="shared" si="54"/>
        <v/>
      </c>
      <c r="BQ35" s="118">
        <f t="shared" si="55"/>
        <v>10</v>
      </c>
      <c r="BS35" s="79">
        <v>7</v>
      </c>
      <c r="BT35" s="460" t="str">
        <f t="shared" ref="BT35:BV35" si="74">IF(D12="","",D12)</f>
        <v/>
      </c>
      <c r="BU35" s="444" t="str">
        <f t="shared" si="74"/>
        <v/>
      </c>
      <c r="BV35" s="445" t="str">
        <f t="shared" si="74"/>
        <v/>
      </c>
      <c r="BW35" s="435" t="str">
        <f t="shared" si="57"/>
        <v/>
      </c>
      <c r="BX35" s="436"/>
      <c r="BY35" s="436"/>
      <c r="BZ35" s="436"/>
      <c r="CA35" s="437"/>
      <c r="CB35" s="438" t="str">
        <f t="shared" si="58"/>
        <v/>
      </c>
      <c r="CC35" s="118">
        <f t="shared" si="59"/>
        <v>10</v>
      </c>
    </row>
    <row r="36" spans="11:81" ht="18.75" customHeight="1" x14ac:dyDescent="0.2">
      <c r="K36" s="79">
        <v>8</v>
      </c>
      <c r="L36" s="679" t="str">
        <f t="shared" si="36"/>
        <v/>
      </c>
      <c r="M36" s="680"/>
      <c r="N36" s="680"/>
      <c r="O36" s="680"/>
      <c r="P36" s="680"/>
      <c r="Q36" s="680"/>
      <c r="R36" s="667" t="str">
        <f t="shared" si="37"/>
        <v/>
      </c>
      <c r="S36" s="760"/>
      <c r="T36" s="118">
        <f t="shared" si="38"/>
        <v>11</v>
      </c>
      <c r="U36" s="421"/>
      <c r="W36" s="79">
        <v>8</v>
      </c>
      <c r="X36" s="679" t="str">
        <f t="shared" si="39"/>
        <v/>
      </c>
      <c r="Y36" s="680"/>
      <c r="Z36" s="680"/>
      <c r="AA36" s="680"/>
      <c r="AB36" s="680"/>
      <c r="AC36" s="680"/>
      <c r="AD36" s="667" t="str">
        <f t="shared" si="40"/>
        <v/>
      </c>
      <c r="AE36" s="760"/>
      <c r="AF36" s="118">
        <f t="shared" si="41"/>
        <v>11</v>
      </c>
      <c r="AH36" s="79">
        <v>8</v>
      </c>
      <c r="AI36" s="679" t="str">
        <f t="shared" si="42"/>
        <v/>
      </c>
      <c r="AJ36" s="680"/>
      <c r="AK36" s="680"/>
      <c r="AL36" s="680"/>
      <c r="AM36" s="680"/>
      <c r="AN36" s="680"/>
      <c r="AO36" s="667" t="str">
        <f t="shared" si="43"/>
        <v/>
      </c>
      <c r="AP36" s="760"/>
      <c r="AQ36" s="118">
        <f t="shared" si="44"/>
        <v>11</v>
      </c>
      <c r="AT36" s="79">
        <v>8</v>
      </c>
      <c r="AU36" s="460" t="str">
        <f t="shared" ref="AU36:AW36" si="75">IF(D13="","",D13)</f>
        <v/>
      </c>
      <c r="AV36" s="444" t="str">
        <f t="shared" si="75"/>
        <v/>
      </c>
      <c r="AW36" s="445" t="str">
        <f t="shared" si="75"/>
        <v/>
      </c>
      <c r="AX36" s="435" t="str">
        <f t="shared" si="49"/>
        <v/>
      </c>
      <c r="AY36" s="436"/>
      <c r="AZ36" s="436"/>
      <c r="BA36" s="436"/>
      <c r="BB36" s="437"/>
      <c r="BC36" s="438" t="str">
        <f t="shared" si="50"/>
        <v/>
      </c>
      <c r="BD36" s="118">
        <f t="shared" si="51"/>
        <v>11</v>
      </c>
      <c r="BE36" s="421"/>
      <c r="BG36" s="79">
        <v>8</v>
      </c>
      <c r="BH36" s="460" t="str">
        <f t="shared" ref="BH36:BJ36" si="76">IF(D13="","",D13)</f>
        <v/>
      </c>
      <c r="BI36" s="444" t="str">
        <f t="shared" si="76"/>
        <v/>
      </c>
      <c r="BJ36" s="445" t="str">
        <f t="shared" si="76"/>
        <v/>
      </c>
      <c r="BK36" s="435" t="str">
        <f t="shared" si="53"/>
        <v/>
      </c>
      <c r="BL36" s="436"/>
      <c r="BM36" s="436"/>
      <c r="BN36" s="436"/>
      <c r="BO36" s="437"/>
      <c r="BP36" s="438" t="str">
        <f t="shared" si="54"/>
        <v/>
      </c>
      <c r="BQ36" s="118">
        <f t="shared" si="55"/>
        <v>11</v>
      </c>
      <c r="BS36" s="79">
        <v>8</v>
      </c>
      <c r="BT36" s="460" t="str">
        <f t="shared" ref="BT36:BV36" si="77">IF(D13="","",D13)</f>
        <v/>
      </c>
      <c r="BU36" s="444" t="str">
        <f t="shared" si="77"/>
        <v/>
      </c>
      <c r="BV36" s="445" t="str">
        <f t="shared" si="77"/>
        <v/>
      </c>
      <c r="BW36" s="435" t="str">
        <f t="shared" si="57"/>
        <v/>
      </c>
      <c r="BX36" s="436"/>
      <c r="BY36" s="436"/>
      <c r="BZ36" s="436"/>
      <c r="CA36" s="437"/>
      <c r="CB36" s="438" t="str">
        <f t="shared" si="58"/>
        <v/>
      </c>
      <c r="CC36" s="118">
        <f t="shared" si="59"/>
        <v>11</v>
      </c>
    </row>
    <row r="37" spans="11:81" ht="18.75" customHeight="1" x14ac:dyDescent="0.2">
      <c r="K37" s="79">
        <v>9</v>
      </c>
      <c r="L37" s="679" t="str">
        <f t="shared" si="36"/>
        <v/>
      </c>
      <c r="M37" s="680"/>
      <c r="N37" s="680"/>
      <c r="O37" s="680"/>
      <c r="P37" s="680"/>
      <c r="Q37" s="680"/>
      <c r="R37" s="667" t="str">
        <f t="shared" si="37"/>
        <v/>
      </c>
      <c r="S37" s="760"/>
      <c r="T37" s="118">
        <f t="shared" si="38"/>
        <v>12</v>
      </c>
      <c r="U37" s="421"/>
      <c r="W37" s="79">
        <v>9</v>
      </c>
      <c r="X37" s="679" t="str">
        <f t="shared" si="39"/>
        <v/>
      </c>
      <c r="Y37" s="680"/>
      <c r="Z37" s="680"/>
      <c r="AA37" s="680"/>
      <c r="AB37" s="680"/>
      <c r="AC37" s="680"/>
      <c r="AD37" s="667" t="str">
        <f t="shared" si="40"/>
        <v/>
      </c>
      <c r="AE37" s="760"/>
      <c r="AF37" s="118">
        <f t="shared" si="41"/>
        <v>12</v>
      </c>
      <c r="AH37" s="79">
        <v>9</v>
      </c>
      <c r="AI37" s="679" t="str">
        <f t="shared" si="42"/>
        <v/>
      </c>
      <c r="AJ37" s="680"/>
      <c r="AK37" s="680"/>
      <c r="AL37" s="680"/>
      <c r="AM37" s="680"/>
      <c r="AN37" s="680"/>
      <c r="AO37" s="667" t="str">
        <f t="shared" si="43"/>
        <v/>
      </c>
      <c r="AP37" s="760"/>
      <c r="AQ37" s="118">
        <f t="shared" si="44"/>
        <v>12</v>
      </c>
      <c r="AT37" s="79">
        <v>9</v>
      </c>
      <c r="AU37" s="460" t="str">
        <f t="shared" ref="AU37:AW37" si="78">IF(D14="","",D14)</f>
        <v/>
      </c>
      <c r="AV37" s="444" t="str">
        <f t="shared" si="78"/>
        <v/>
      </c>
      <c r="AW37" s="445" t="str">
        <f t="shared" si="78"/>
        <v/>
      </c>
      <c r="AX37" s="435" t="str">
        <f t="shared" si="49"/>
        <v/>
      </c>
      <c r="AY37" s="436"/>
      <c r="AZ37" s="436"/>
      <c r="BA37" s="436"/>
      <c r="BB37" s="437"/>
      <c r="BC37" s="438" t="str">
        <f t="shared" si="50"/>
        <v/>
      </c>
      <c r="BD37" s="118">
        <f t="shared" si="51"/>
        <v>12</v>
      </c>
      <c r="BE37" s="421"/>
      <c r="BG37" s="79">
        <v>9</v>
      </c>
      <c r="BH37" s="460" t="str">
        <f t="shared" ref="BH37:BJ37" si="79">IF(D14="","",D14)</f>
        <v/>
      </c>
      <c r="BI37" s="444" t="str">
        <f t="shared" si="79"/>
        <v/>
      </c>
      <c r="BJ37" s="445" t="str">
        <f t="shared" si="79"/>
        <v/>
      </c>
      <c r="BK37" s="435" t="str">
        <f t="shared" si="53"/>
        <v/>
      </c>
      <c r="BL37" s="436"/>
      <c r="BM37" s="436"/>
      <c r="BN37" s="436"/>
      <c r="BO37" s="437"/>
      <c r="BP37" s="438" t="str">
        <f t="shared" si="54"/>
        <v/>
      </c>
      <c r="BQ37" s="118">
        <f t="shared" si="55"/>
        <v>12</v>
      </c>
      <c r="BS37" s="79">
        <v>9</v>
      </c>
      <c r="BT37" s="460" t="str">
        <f t="shared" ref="BT37:BV37" si="80">IF(D14="","",D14)</f>
        <v/>
      </c>
      <c r="BU37" s="444" t="str">
        <f t="shared" si="80"/>
        <v/>
      </c>
      <c r="BV37" s="445" t="str">
        <f t="shared" si="80"/>
        <v/>
      </c>
      <c r="BW37" s="435" t="str">
        <f t="shared" si="57"/>
        <v/>
      </c>
      <c r="BX37" s="436"/>
      <c r="BY37" s="436"/>
      <c r="BZ37" s="436"/>
      <c r="CA37" s="437"/>
      <c r="CB37" s="438" t="str">
        <f t="shared" si="58"/>
        <v/>
      </c>
      <c r="CC37" s="118">
        <f t="shared" si="59"/>
        <v>12</v>
      </c>
    </row>
    <row r="38" spans="11:81" ht="18.75" customHeight="1" x14ac:dyDescent="0.2">
      <c r="K38" s="79">
        <v>10</v>
      </c>
      <c r="L38" s="679" t="str">
        <f t="shared" si="36"/>
        <v/>
      </c>
      <c r="M38" s="680"/>
      <c r="N38" s="680"/>
      <c r="O38" s="680"/>
      <c r="P38" s="680"/>
      <c r="Q38" s="680"/>
      <c r="R38" s="667" t="str">
        <f t="shared" si="37"/>
        <v/>
      </c>
      <c r="S38" s="760"/>
      <c r="T38" s="118">
        <f t="shared" si="38"/>
        <v>13</v>
      </c>
      <c r="U38" s="421"/>
      <c r="W38" s="79">
        <v>10</v>
      </c>
      <c r="X38" s="679" t="str">
        <f t="shared" si="39"/>
        <v/>
      </c>
      <c r="Y38" s="680"/>
      <c r="Z38" s="680"/>
      <c r="AA38" s="680"/>
      <c r="AB38" s="680"/>
      <c r="AC38" s="680"/>
      <c r="AD38" s="667" t="str">
        <f t="shared" si="40"/>
        <v/>
      </c>
      <c r="AE38" s="760"/>
      <c r="AF38" s="118">
        <f t="shared" si="41"/>
        <v>13</v>
      </c>
      <c r="AH38" s="79">
        <v>10</v>
      </c>
      <c r="AI38" s="679" t="str">
        <f t="shared" si="42"/>
        <v/>
      </c>
      <c r="AJ38" s="680"/>
      <c r="AK38" s="680"/>
      <c r="AL38" s="680"/>
      <c r="AM38" s="680"/>
      <c r="AN38" s="680"/>
      <c r="AO38" s="667" t="str">
        <f t="shared" si="43"/>
        <v/>
      </c>
      <c r="AP38" s="760"/>
      <c r="AQ38" s="118">
        <f t="shared" si="44"/>
        <v>13</v>
      </c>
      <c r="AT38" s="79">
        <v>10</v>
      </c>
      <c r="AU38" s="460" t="str">
        <f t="shared" ref="AU38:AW38" si="81">IF(D15="","",D15)</f>
        <v/>
      </c>
      <c r="AV38" s="444" t="str">
        <f t="shared" si="81"/>
        <v/>
      </c>
      <c r="AW38" s="445" t="str">
        <f t="shared" si="81"/>
        <v/>
      </c>
      <c r="AX38" s="435" t="str">
        <f t="shared" si="49"/>
        <v/>
      </c>
      <c r="AY38" s="436"/>
      <c r="AZ38" s="436"/>
      <c r="BA38" s="436"/>
      <c r="BB38" s="437"/>
      <c r="BC38" s="438" t="str">
        <f t="shared" si="50"/>
        <v/>
      </c>
      <c r="BD38" s="118">
        <f t="shared" si="51"/>
        <v>13</v>
      </c>
      <c r="BE38" s="421"/>
      <c r="BG38" s="79">
        <v>10</v>
      </c>
      <c r="BH38" s="460" t="str">
        <f t="shared" ref="BH38:BJ38" si="82">IF(D15="","",D15)</f>
        <v/>
      </c>
      <c r="BI38" s="444" t="str">
        <f t="shared" si="82"/>
        <v/>
      </c>
      <c r="BJ38" s="445" t="str">
        <f t="shared" si="82"/>
        <v/>
      </c>
      <c r="BK38" s="435" t="str">
        <f t="shared" si="53"/>
        <v/>
      </c>
      <c r="BL38" s="436"/>
      <c r="BM38" s="436"/>
      <c r="BN38" s="436"/>
      <c r="BO38" s="437"/>
      <c r="BP38" s="438" t="str">
        <f t="shared" si="54"/>
        <v/>
      </c>
      <c r="BQ38" s="118">
        <f t="shared" si="55"/>
        <v>13</v>
      </c>
      <c r="BS38" s="79">
        <v>10</v>
      </c>
      <c r="BT38" s="460" t="str">
        <f t="shared" ref="BT38:BV38" si="83">IF(D15="","",D15)</f>
        <v/>
      </c>
      <c r="BU38" s="444" t="str">
        <f t="shared" si="83"/>
        <v/>
      </c>
      <c r="BV38" s="445" t="str">
        <f t="shared" si="83"/>
        <v/>
      </c>
      <c r="BW38" s="435" t="str">
        <f t="shared" si="57"/>
        <v/>
      </c>
      <c r="BX38" s="436"/>
      <c r="BY38" s="436"/>
      <c r="BZ38" s="436"/>
      <c r="CA38" s="437"/>
      <c r="CB38" s="438" t="str">
        <f t="shared" si="58"/>
        <v/>
      </c>
      <c r="CC38" s="118">
        <f t="shared" si="59"/>
        <v>13</v>
      </c>
    </row>
    <row r="39" spans="11:81" ht="18.75" customHeight="1" x14ac:dyDescent="0.2">
      <c r="K39" s="79">
        <v>11</v>
      </c>
      <c r="L39" s="679" t="str">
        <f t="shared" si="36"/>
        <v/>
      </c>
      <c r="M39" s="680"/>
      <c r="N39" s="680"/>
      <c r="O39" s="680"/>
      <c r="P39" s="680"/>
      <c r="Q39" s="680"/>
      <c r="R39" s="667" t="str">
        <f t="shared" si="37"/>
        <v/>
      </c>
      <c r="S39" s="760"/>
      <c r="T39" s="118">
        <f t="shared" si="38"/>
        <v>14</v>
      </c>
      <c r="U39" s="421"/>
      <c r="W39" s="79">
        <v>11</v>
      </c>
      <c r="X39" s="679" t="str">
        <f t="shared" si="39"/>
        <v/>
      </c>
      <c r="Y39" s="680"/>
      <c r="Z39" s="680"/>
      <c r="AA39" s="680"/>
      <c r="AB39" s="680"/>
      <c r="AC39" s="680"/>
      <c r="AD39" s="667" t="str">
        <f t="shared" si="40"/>
        <v/>
      </c>
      <c r="AE39" s="760"/>
      <c r="AF39" s="118">
        <f t="shared" si="41"/>
        <v>14</v>
      </c>
      <c r="AH39" s="79">
        <v>11</v>
      </c>
      <c r="AI39" s="679" t="str">
        <f t="shared" si="42"/>
        <v/>
      </c>
      <c r="AJ39" s="680"/>
      <c r="AK39" s="680"/>
      <c r="AL39" s="680"/>
      <c r="AM39" s="680"/>
      <c r="AN39" s="680"/>
      <c r="AO39" s="667" t="str">
        <f t="shared" si="43"/>
        <v/>
      </c>
      <c r="AP39" s="760"/>
      <c r="AQ39" s="118">
        <f t="shared" si="44"/>
        <v>14</v>
      </c>
      <c r="AT39" s="79">
        <v>11</v>
      </c>
      <c r="AU39" s="460" t="str">
        <f t="shared" ref="AU39:AW39" si="84">IF(D16="","",D16)</f>
        <v/>
      </c>
      <c r="AV39" s="444" t="str">
        <f t="shared" si="84"/>
        <v/>
      </c>
      <c r="AW39" s="445" t="str">
        <f t="shared" si="84"/>
        <v/>
      </c>
      <c r="AX39" s="435" t="str">
        <f t="shared" si="49"/>
        <v/>
      </c>
      <c r="AY39" s="436"/>
      <c r="AZ39" s="436"/>
      <c r="BA39" s="436"/>
      <c r="BB39" s="437"/>
      <c r="BC39" s="438" t="str">
        <f t="shared" si="50"/>
        <v/>
      </c>
      <c r="BD39" s="118">
        <f t="shared" si="51"/>
        <v>14</v>
      </c>
      <c r="BE39" s="421"/>
      <c r="BG39" s="79">
        <v>11</v>
      </c>
      <c r="BH39" s="460" t="str">
        <f t="shared" ref="BH39:BJ39" si="85">IF(D16="","",D16)</f>
        <v/>
      </c>
      <c r="BI39" s="444" t="str">
        <f t="shared" si="85"/>
        <v/>
      </c>
      <c r="BJ39" s="445" t="str">
        <f t="shared" si="85"/>
        <v/>
      </c>
      <c r="BK39" s="435" t="str">
        <f t="shared" si="53"/>
        <v/>
      </c>
      <c r="BL39" s="436"/>
      <c r="BM39" s="436"/>
      <c r="BN39" s="436"/>
      <c r="BO39" s="437"/>
      <c r="BP39" s="438" t="str">
        <f t="shared" si="54"/>
        <v/>
      </c>
      <c r="BQ39" s="118">
        <f t="shared" si="55"/>
        <v>14</v>
      </c>
      <c r="BS39" s="79">
        <v>11</v>
      </c>
      <c r="BT39" s="460" t="str">
        <f t="shared" ref="BT39:BV39" si="86">IF(D16="","",D16)</f>
        <v/>
      </c>
      <c r="BU39" s="444" t="str">
        <f t="shared" si="86"/>
        <v/>
      </c>
      <c r="BV39" s="445" t="str">
        <f t="shared" si="86"/>
        <v/>
      </c>
      <c r="BW39" s="435" t="str">
        <f t="shared" si="57"/>
        <v/>
      </c>
      <c r="BX39" s="436"/>
      <c r="BY39" s="436"/>
      <c r="BZ39" s="436"/>
      <c r="CA39" s="437"/>
      <c r="CB39" s="438" t="str">
        <f t="shared" si="58"/>
        <v/>
      </c>
      <c r="CC39" s="118">
        <f t="shared" si="59"/>
        <v>14</v>
      </c>
    </row>
    <row r="40" spans="11:81" ht="18.75" customHeight="1" x14ac:dyDescent="0.2">
      <c r="K40" s="79">
        <v>12</v>
      </c>
      <c r="L40" s="679" t="str">
        <f t="shared" si="36"/>
        <v/>
      </c>
      <c r="M40" s="680"/>
      <c r="N40" s="680"/>
      <c r="O40" s="680"/>
      <c r="P40" s="680"/>
      <c r="Q40" s="680"/>
      <c r="R40" s="667" t="str">
        <f t="shared" si="37"/>
        <v/>
      </c>
      <c r="S40" s="760"/>
      <c r="T40" s="118">
        <f t="shared" si="38"/>
        <v>15</v>
      </c>
      <c r="U40" s="421"/>
      <c r="W40" s="79">
        <v>12</v>
      </c>
      <c r="X40" s="679" t="str">
        <f t="shared" si="39"/>
        <v/>
      </c>
      <c r="Y40" s="680"/>
      <c r="Z40" s="680"/>
      <c r="AA40" s="680"/>
      <c r="AB40" s="680"/>
      <c r="AC40" s="680"/>
      <c r="AD40" s="667" t="str">
        <f t="shared" si="40"/>
        <v/>
      </c>
      <c r="AE40" s="760"/>
      <c r="AF40" s="118">
        <f t="shared" si="41"/>
        <v>15</v>
      </c>
      <c r="AH40" s="79">
        <v>12</v>
      </c>
      <c r="AI40" s="679" t="str">
        <f t="shared" si="42"/>
        <v/>
      </c>
      <c r="AJ40" s="680"/>
      <c r="AK40" s="680"/>
      <c r="AL40" s="680"/>
      <c r="AM40" s="680"/>
      <c r="AN40" s="680"/>
      <c r="AO40" s="667" t="str">
        <f t="shared" si="43"/>
        <v/>
      </c>
      <c r="AP40" s="760"/>
      <c r="AQ40" s="118">
        <f t="shared" si="44"/>
        <v>15</v>
      </c>
      <c r="AT40" s="79">
        <v>12</v>
      </c>
      <c r="AU40" s="460" t="str">
        <f t="shared" ref="AU40:AW40" si="87">IF(D17="","",D17)</f>
        <v/>
      </c>
      <c r="AV40" s="444" t="str">
        <f t="shared" si="87"/>
        <v/>
      </c>
      <c r="AW40" s="445" t="str">
        <f t="shared" si="87"/>
        <v/>
      </c>
      <c r="AX40" s="435" t="str">
        <f t="shared" si="49"/>
        <v/>
      </c>
      <c r="AY40" s="436"/>
      <c r="AZ40" s="436"/>
      <c r="BA40" s="436"/>
      <c r="BB40" s="437"/>
      <c r="BC40" s="438" t="str">
        <f t="shared" si="50"/>
        <v/>
      </c>
      <c r="BD40" s="118">
        <f t="shared" si="51"/>
        <v>15</v>
      </c>
      <c r="BE40" s="421"/>
      <c r="BG40" s="79">
        <v>12</v>
      </c>
      <c r="BH40" s="460" t="str">
        <f t="shared" ref="BH40:BJ40" si="88">IF(D17="","",D17)</f>
        <v/>
      </c>
      <c r="BI40" s="444" t="str">
        <f t="shared" si="88"/>
        <v/>
      </c>
      <c r="BJ40" s="445" t="str">
        <f t="shared" si="88"/>
        <v/>
      </c>
      <c r="BK40" s="435" t="str">
        <f t="shared" si="53"/>
        <v/>
      </c>
      <c r="BL40" s="436"/>
      <c r="BM40" s="436"/>
      <c r="BN40" s="436"/>
      <c r="BO40" s="437"/>
      <c r="BP40" s="438" t="str">
        <f t="shared" si="54"/>
        <v/>
      </c>
      <c r="BQ40" s="118">
        <f t="shared" si="55"/>
        <v>15</v>
      </c>
      <c r="BS40" s="79">
        <v>12</v>
      </c>
      <c r="BT40" s="460" t="str">
        <f t="shared" ref="BT40:BV40" si="89">IF(D17="","",D17)</f>
        <v/>
      </c>
      <c r="BU40" s="444" t="str">
        <f t="shared" si="89"/>
        <v/>
      </c>
      <c r="BV40" s="445" t="str">
        <f t="shared" si="89"/>
        <v/>
      </c>
      <c r="BW40" s="435" t="str">
        <f t="shared" si="57"/>
        <v/>
      </c>
      <c r="BX40" s="436"/>
      <c r="BY40" s="436"/>
      <c r="BZ40" s="436"/>
      <c r="CA40" s="437"/>
      <c r="CB40" s="438" t="str">
        <f t="shared" si="58"/>
        <v/>
      </c>
      <c r="CC40" s="118">
        <f t="shared" si="59"/>
        <v>15</v>
      </c>
    </row>
    <row r="41" spans="11:81" ht="18.75" customHeight="1" x14ac:dyDescent="0.2">
      <c r="K41" s="79">
        <v>13</v>
      </c>
      <c r="L41" s="679" t="str">
        <f t="shared" si="36"/>
        <v/>
      </c>
      <c r="M41" s="680"/>
      <c r="N41" s="680"/>
      <c r="O41" s="680"/>
      <c r="P41" s="680"/>
      <c r="Q41" s="680"/>
      <c r="R41" s="667" t="str">
        <f t="shared" si="37"/>
        <v/>
      </c>
      <c r="S41" s="760"/>
      <c r="T41" s="118">
        <f t="shared" si="38"/>
        <v>16</v>
      </c>
      <c r="U41" s="421"/>
      <c r="W41" s="79">
        <v>13</v>
      </c>
      <c r="X41" s="679" t="str">
        <f t="shared" si="39"/>
        <v/>
      </c>
      <c r="Y41" s="680"/>
      <c r="Z41" s="680"/>
      <c r="AA41" s="680"/>
      <c r="AB41" s="680"/>
      <c r="AC41" s="680"/>
      <c r="AD41" s="667" t="str">
        <f t="shared" si="40"/>
        <v/>
      </c>
      <c r="AE41" s="760"/>
      <c r="AF41" s="118">
        <f t="shared" si="41"/>
        <v>16</v>
      </c>
      <c r="AH41" s="79">
        <v>13</v>
      </c>
      <c r="AI41" s="679" t="str">
        <f t="shared" si="42"/>
        <v/>
      </c>
      <c r="AJ41" s="680"/>
      <c r="AK41" s="680"/>
      <c r="AL41" s="680"/>
      <c r="AM41" s="680"/>
      <c r="AN41" s="680"/>
      <c r="AO41" s="667" t="str">
        <f t="shared" si="43"/>
        <v/>
      </c>
      <c r="AP41" s="760"/>
      <c r="AQ41" s="118">
        <f t="shared" si="44"/>
        <v>16</v>
      </c>
      <c r="AT41" s="79">
        <v>13</v>
      </c>
      <c r="AU41" s="460" t="str">
        <f t="shared" ref="AU41:AW41" si="90">IF(D18="","",D18)</f>
        <v/>
      </c>
      <c r="AV41" s="444" t="str">
        <f t="shared" si="90"/>
        <v/>
      </c>
      <c r="AW41" s="445" t="str">
        <f t="shared" si="90"/>
        <v/>
      </c>
      <c r="AX41" s="435" t="str">
        <f t="shared" si="49"/>
        <v/>
      </c>
      <c r="AY41" s="436"/>
      <c r="AZ41" s="436"/>
      <c r="BA41" s="436"/>
      <c r="BB41" s="437"/>
      <c r="BC41" s="438" t="str">
        <f t="shared" si="50"/>
        <v/>
      </c>
      <c r="BD41" s="118">
        <f t="shared" si="51"/>
        <v>16</v>
      </c>
      <c r="BE41" s="421"/>
      <c r="BG41" s="79">
        <v>13</v>
      </c>
      <c r="BH41" s="460" t="str">
        <f t="shared" ref="BH41:BJ41" si="91">IF(D18="","",D18)</f>
        <v/>
      </c>
      <c r="BI41" s="444" t="str">
        <f t="shared" si="91"/>
        <v/>
      </c>
      <c r="BJ41" s="445" t="str">
        <f t="shared" si="91"/>
        <v/>
      </c>
      <c r="BK41" s="435" t="str">
        <f t="shared" si="53"/>
        <v/>
      </c>
      <c r="BL41" s="436"/>
      <c r="BM41" s="436"/>
      <c r="BN41" s="436"/>
      <c r="BO41" s="437"/>
      <c r="BP41" s="438" t="str">
        <f t="shared" si="54"/>
        <v/>
      </c>
      <c r="BQ41" s="118">
        <f t="shared" si="55"/>
        <v>16</v>
      </c>
      <c r="BS41" s="79">
        <v>13</v>
      </c>
      <c r="BT41" s="460" t="str">
        <f t="shared" ref="BT41:BV41" si="92">IF(D18="","",D18)</f>
        <v/>
      </c>
      <c r="BU41" s="444" t="str">
        <f t="shared" si="92"/>
        <v/>
      </c>
      <c r="BV41" s="445" t="str">
        <f t="shared" si="92"/>
        <v/>
      </c>
      <c r="BW41" s="435" t="str">
        <f t="shared" si="57"/>
        <v/>
      </c>
      <c r="BX41" s="436"/>
      <c r="BY41" s="436"/>
      <c r="BZ41" s="436"/>
      <c r="CA41" s="437"/>
      <c r="CB41" s="438" t="str">
        <f t="shared" si="58"/>
        <v/>
      </c>
      <c r="CC41" s="118">
        <f t="shared" si="59"/>
        <v>16</v>
      </c>
    </row>
    <row r="42" spans="11:81" ht="18.75" customHeight="1" x14ac:dyDescent="0.2">
      <c r="K42" s="79">
        <v>14</v>
      </c>
      <c r="L42" s="679" t="str">
        <f t="shared" si="36"/>
        <v/>
      </c>
      <c r="M42" s="680"/>
      <c r="N42" s="680"/>
      <c r="O42" s="680"/>
      <c r="P42" s="680"/>
      <c r="Q42" s="680"/>
      <c r="R42" s="667" t="str">
        <f t="shared" si="37"/>
        <v/>
      </c>
      <c r="S42" s="760"/>
      <c r="T42" s="118">
        <f t="shared" si="38"/>
        <v>17</v>
      </c>
      <c r="U42" s="421"/>
      <c r="W42" s="79">
        <v>14</v>
      </c>
      <c r="X42" s="679" t="str">
        <f t="shared" si="39"/>
        <v/>
      </c>
      <c r="Y42" s="680"/>
      <c r="Z42" s="680"/>
      <c r="AA42" s="680"/>
      <c r="AB42" s="680"/>
      <c r="AC42" s="680"/>
      <c r="AD42" s="667" t="str">
        <f t="shared" si="40"/>
        <v/>
      </c>
      <c r="AE42" s="760"/>
      <c r="AF42" s="118">
        <f t="shared" si="41"/>
        <v>17</v>
      </c>
      <c r="AH42" s="79">
        <v>14</v>
      </c>
      <c r="AI42" s="679" t="str">
        <f t="shared" si="42"/>
        <v/>
      </c>
      <c r="AJ42" s="680"/>
      <c r="AK42" s="680"/>
      <c r="AL42" s="680"/>
      <c r="AM42" s="680"/>
      <c r="AN42" s="680"/>
      <c r="AO42" s="667" t="str">
        <f t="shared" si="43"/>
        <v/>
      </c>
      <c r="AP42" s="760"/>
      <c r="AQ42" s="118">
        <f t="shared" si="44"/>
        <v>17</v>
      </c>
      <c r="AT42" s="79">
        <v>14</v>
      </c>
      <c r="AU42" s="460" t="str">
        <f t="shared" ref="AU42:AW42" si="93">IF(D19="","",D19)</f>
        <v/>
      </c>
      <c r="AV42" s="444" t="str">
        <f t="shared" si="93"/>
        <v/>
      </c>
      <c r="AW42" s="445" t="str">
        <f t="shared" si="93"/>
        <v/>
      </c>
      <c r="AX42" s="435" t="str">
        <f t="shared" si="49"/>
        <v/>
      </c>
      <c r="AY42" s="436"/>
      <c r="AZ42" s="436"/>
      <c r="BA42" s="436"/>
      <c r="BB42" s="437"/>
      <c r="BC42" s="438" t="str">
        <f t="shared" si="50"/>
        <v/>
      </c>
      <c r="BD42" s="118">
        <f t="shared" si="51"/>
        <v>17</v>
      </c>
      <c r="BE42" s="421"/>
      <c r="BG42" s="79">
        <v>14</v>
      </c>
      <c r="BH42" s="460" t="str">
        <f t="shared" ref="BH42:BJ42" si="94">IF(D19="","",D19)</f>
        <v/>
      </c>
      <c r="BI42" s="444" t="str">
        <f t="shared" si="94"/>
        <v/>
      </c>
      <c r="BJ42" s="445" t="str">
        <f t="shared" si="94"/>
        <v/>
      </c>
      <c r="BK42" s="435" t="str">
        <f t="shared" si="53"/>
        <v/>
      </c>
      <c r="BL42" s="436"/>
      <c r="BM42" s="436"/>
      <c r="BN42" s="436"/>
      <c r="BO42" s="437"/>
      <c r="BP42" s="438" t="str">
        <f t="shared" si="54"/>
        <v/>
      </c>
      <c r="BQ42" s="118">
        <f t="shared" si="55"/>
        <v>17</v>
      </c>
      <c r="BS42" s="79">
        <v>14</v>
      </c>
      <c r="BT42" s="460" t="str">
        <f t="shared" ref="BT42:BV42" si="95">IF(D19="","",D19)</f>
        <v/>
      </c>
      <c r="BU42" s="444" t="str">
        <f t="shared" si="95"/>
        <v/>
      </c>
      <c r="BV42" s="445" t="str">
        <f t="shared" si="95"/>
        <v/>
      </c>
      <c r="BW42" s="435" t="str">
        <f t="shared" si="57"/>
        <v/>
      </c>
      <c r="BX42" s="436"/>
      <c r="BY42" s="436"/>
      <c r="BZ42" s="436"/>
      <c r="CA42" s="437"/>
      <c r="CB42" s="438" t="str">
        <f t="shared" si="58"/>
        <v/>
      </c>
      <c r="CC42" s="118">
        <f t="shared" si="59"/>
        <v>17</v>
      </c>
    </row>
    <row r="43" spans="11:81" ht="18.75" customHeight="1" x14ac:dyDescent="0.2">
      <c r="K43" s="79">
        <v>15</v>
      </c>
      <c r="L43" s="679" t="str">
        <f t="shared" si="36"/>
        <v/>
      </c>
      <c r="M43" s="680"/>
      <c r="N43" s="680"/>
      <c r="O43" s="680"/>
      <c r="P43" s="680"/>
      <c r="Q43" s="680"/>
      <c r="R43" s="667" t="str">
        <f t="shared" si="37"/>
        <v/>
      </c>
      <c r="S43" s="760"/>
      <c r="T43" s="118">
        <f t="shared" si="38"/>
        <v>18</v>
      </c>
      <c r="U43" s="421"/>
      <c r="W43" s="79">
        <v>15</v>
      </c>
      <c r="X43" s="679" t="str">
        <f t="shared" si="39"/>
        <v/>
      </c>
      <c r="Y43" s="680"/>
      <c r="Z43" s="680"/>
      <c r="AA43" s="680"/>
      <c r="AB43" s="680"/>
      <c r="AC43" s="680"/>
      <c r="AD43" s="667" t="str">
        <f t="shared" si="40"/>
        <v/>
      </c>
      <c r="AE43" s="760"/>
      <c r="AF43" s="118">
        <f t="shared" si="41"/>
        <v>18</v>
      </c>
      <c r="AH43" s="79">
        <v>15</v>
      </c>
      <c r="AI43" s="679" t="str">
        <f t="shared" si="42"/>
        <v/>
      </c>
      <c r="AJ43" s="680"/>
      <c r="AK43" s="680"/>
      <c r="AL43" s="680"/>
      <c r="AM43" s="680"/>
      <c r="AN43" s="680"/>
      <c r="AO43" s="667" t="str">
        <f t="shared" si="43"/>
        <v/>
      </c>
      <c r="AP43" s="760"/>
      <c r="AQ43" s="118">
        <f t="shared" si="44"/>
        <v>18</v>
      </c>
      <c r="AT43" s="79">
        <v>15</v>
      </c>
      <c r="AU43" s="460" t="str">
        <f t="shared" ref="AU43:AW43" si="96">IF(D20="","",D20)</f>
        <v/>
      </c>
      <c r="AV43" s="444" t="str">
        <f t="shared" si="96"/>
        <v/>
      </c>
      <c r="AW43" s="445" t="str">
        <f t="shared" si="96"/>
        <v/>
      </c>
      <c r="AX43" s="435" t="str">
        <f t="shared" si="49"/>
        <v/>
      </c>
      <c r="AY43" s="436"/>
      <c r="AZ43" s="436"/>
      <c r="BA43" s="436"/>
      <c r="BB43" s="437"/>
      <c r="BC43" s="438" t="str">
        <f t="shared" si="50"/>
        <v/>
      </c>
      <c r="BD43" s="118">
        <f t="shared" si="51"/>
        <v>18</v>
      </c>
      <c r="BE43" s="421"/>
      <c r="BG43" s="79">
        <v>15</v>
      </c>
      <c r="BH43" s="460" t="str">
        <f t="shared" ref="BH43:BJ43" si="97">IF(D20="","",D20)</f>
        <v/>
      </c>
      <c r="BI43" s="444" t="str">
        <f t="shared" si="97"/>
        <v/>
      </c>
      <c r="BJ43" s="445" t="str">
        <f t="shared" si="97"/>
        <v/>
      </c>
      <c r="BK43" s="435" t="str">
        <f t="shared" si="53"/>
        <v/>
      </c>
      <c r="BL43" s="436"/>
      <c r="BM43" s="436"/>
      <c r="BN43" s="436"/>
      <c r="BO43" s="437"/>
      <c r="BP43" s="438" t="str">
        <f t="shared" si="54"/>
        <v/>
      </c>
      <c r="BQ43" s="118">
        <f t="shared" si="55"/>
        <v>18</v>
      </c>
      <c r="BS43" s="79">
        <v>15</v>
      </c>
      <c r="BT43" s="460" t="str">
        <f t="shared" ref="BT43:BV43" si="98">IF(D20="","",D20)</f>
        <v/>
      </c>
      <c r="BU43" s="444" t="str">
        <f t="shared" si="98"/>
        <v/>
      </c>
      <c r="BV43" s="445" t="str">
        <f t="shared" si="98"/>
        <v/>
      </c>
      <c r="BW43" s="435" t="str">
        <f t="shared" si="57"/>
        <v/>
      </c>
      <c r="BX43" s="436"/>
      <c r="BY43" s="436"/>
      <c r="BZ43" s="436"/>
      <c r="CA43" s="437"/>
      <c r="CB43" s="438" t="str">
        <f t="shared" si="58"/>
        <v/>
      </c>
      <c r="CC43" s="118">
        <f t="shared" si="59"/>
        <v>18</v>
      </c>
    </row>
    <row r="44" spans="11:81" ht="18.75" customHeight="1" x14ac:dyDescent="0.2">
      <c r="K44" s="129">
        <v>16</v>
      </c>
      <c r="L44" s="679" t="str">
        <f t="shared" si="36"/>
        <v/>
      </c>
      <c r="M44" s="680"/>
      <c r="N44" s="680"/>
      <c r="O44" s="680"/>
      <c r="P44" s="680"/>
      <c r="Q44" s="680"/>
      <c r="R44" s="667" t="str">
        <f t="shared" si="37"/>
        <v/>
      </c>
      <c r="S44" s="760"/>
      <c r="T44" s="118" t="str">
        <f t="shared" si="38"/>
        <v/>
      </c>
      <c r="U44" s="421"/>
      <c r="W44" s="129">
        <v>16</v>
      </c>
      <c r="X44" s="679" t="str">
        <f t="shared" si="39"/>
        <v/>
      </c>
      <c r="Y44" s="680"/>
      <c r="Z44" s="680"/>
      <c r="AA44" s="680"/>
      <c r="AB44" s="680"/>
      <c r="AC44" s="680"/>
      <c r="AD44" s="667" t="str">
        <f t="shared" si="40"/>
        <v/>
      </c>
      <c r="AE44" s="760"/>
      <c r="AF44" s="118" t="str">
        <f t="shared" si="41"/>
        <v/>
      </c>
      <c r="AH44" s="129">
        <v>16</v>
      </c>
      <c r="AI44" s="679" t="str">
        <f t="shared" si="42"/>
        <v/>
      </c>
      <c r="AJ44" s="680"/>
      <c r="AK44" s="680"/>
      <c r="AL44" s="680"/>
      <c r="AM44" s="680"/>
      <c r="AN44" s="680"/>
      <c r="AO44" s="667" t="str">
        <f t="shared" si="43"/>
        <v/>
      </c>
      <c r="AP44" s="760"/>
      <c r="AQ44" s="118" t="str">
        <f t="shared" si="44"/>
        <v/>
      </c>
      <c r="AT44" s="129">
        <v>16</v>
      </c>
      <c r="AU44" s="460" t="str">
        <f t="shared" ref="AU44:AW44" si="99">IF(D21="","",D21)</f>
        <v/>
      </c>
      <c r="AV44" s="444" t="str">
        <f t="shared" si="99"/>
        <v/>
      </c>
      <c r="AW44" s="445" t="str">
        <f t="shared" si="99"/>
        <v/>
      </c>
      <c r="AX44" s="435" t="str">
        <f t="shared" si="49"/>
        <v/>
      </c>
      <c r="AY44" s="436"/>
      <c r="AZ44" s="436"/>
      <c r="BA44" s="436"/>
      <c r="BB44" s="437"/>
      <c r="BC44" s="438" t="str">
        <f t="shared" si="50"/>
        <v/>
      </c>
      <c r="BD44" s="118" t="str">
        <f t="shared" si="51"/>
        <v/>
      </c>
      <c r="BE44" s="421"/>
      <c r="BG44" s="129">
        <v>16</v>
      </c>
      <c r="BH44" s="460" t="str">
        <f t="shared" ref="BH44:BJ44" si="100">IF(D21="","",D21)</f>
        <v/>
      </c>
      <c r="BI44" s="444" t="str">
        <f t="shared" si="100"/>
        <v/>
      </c>
      <c r="BJ44" s="445" t="str">
        <f t="shared" si="100"/>
        <v/>
      </c>
      <c r="BK44" s="435" t="str">
        <f t="shared" si="53"/>
        <v/>
      </c>
      <c r="BL44" s="436"/>
      <c r="BM44" s="436"/>
      <c r="BN44" s="436"/>
      <c r="BO44" s="437"/>
      <c r="BP44" s="438" t="str">
        <f t="shared" si="54"/>
        <v/>
      </c>
      <c r="BQ44" s="118" t="str">
        <f t="shared" si="55"/>
        <v/>
      </c>
      <c r="BS44" s="129">
        <v>16</v>
      </c>
      <c r="BT44" s="460" t="str">
        <f t="shared" ref="BT44:BV44" si="101">IF(D21="","",D21)</f>
        <v/>
      </c>
      <c r="BU44" s="444" t="str">
        <f t="shared" si="101"/>
        <v/>
      </c>
      <c r="BV44" s="445" t="str">
        <f t="shared" si="101"/>
        <v/>
      </c>
      <c r="BW44" s="435" t="str">
        <f t="shared" si="57"/>
        <v/>
      </c>
      <c r="BX44" s="436"/>
      <c r="BY44" s="436"/>
      <c r="BZ44" s="436"/>
      <c r="CA44" s="437"/>
      <c r="CB44" s="438" t="str">
        <f t="shared" si="58"/>
        <v/>
      </c>
      <c r="CC44" s="118" t="str">
        <f t="shared" si="59"/>
        <v/>
      </c>
    </row>
    <row r="45" spans="11:81" ht="18.75" customHeight="1" x14ac:dyDescent="0.2">
      <c r="K45" s="129">
        <v>17</v>
      </c>
      <c r="L45" s="679" t="str">
        <f t="shared" si="36"/>
        <v/>
      </c>
      <c r="M45" s="680"/>
      <c r="N45" s="680"/>
      <c r="O45" s="680"/>
      <c r="P45" s="680"/>
      <c r="Q45" s="680"/>
      <c r="R45" s="667" t="str">
        <f t="shared" si="37"/>
        <v/>
      </c>
      <c r="S45" s="760"/>
      <c r="T45" s="118" t="str">
        <f t="shared" si="38"/>
        <v/>
      </c>
      <c r="U45" s="421"/>
      <c r="W45" s="129">
        <v>17</v>
      </c>
      <c r="X45" s="679" t="str">
        <f t="shared" si="39"/>
        <v/>
      </c>
      <c r="Y45" s="680"/>
      <c r="Z45" s="680"/>
      <c r="AA45" s="680"/>
      <c r="AB45" s="680"/>
      <c r="AC45" s="680"/>
      <c r="AD45" s="667" t="str">
        <f t="shared" si="40"/>
        <v/>
      </c>
      <c r="AE45" s="760"/>
      <c r="AF45" s="118" t="str">
        <f t="shared" si="41"/>
        <v/>
      </c>
      <c r="AH45" s="129">
        <v>17</v>
      </c>
      <c r="AI45" s="679" t="str">
        <f t="shared" si="42"/>
        <v/>
      </c>
      <c r="AJ45" s="680"/>
      <c r="AK45" s="680"/>
      <c r="AL45" s="680"/>
      <c r="AM45" s="680"/>
      <c r="AN45" s="680"/>
      <c r="AO45" s="667" t="str">
        <f t="shared" si="43"/>
        <v/>
      </c>
      <c r="AP45" s="760"/>
      <c r="AQ45" s="118" t="str">
        <f t="shared" si="44"/>
        <v/>
      </c>
      <c r="AT45" s="129">
        <v>17</v>
      </c>
      <c r="AU45" s="460" t="str">
        <f t="shared" ref="AU45:AW45" si="102">IF(D22="","",D22)</f>
        <v/>
      </c>
      <c r="AV45" s="444" t="str">
        <f t="shared" si="102"/>
        <v/>
      </c>
      <c r="AW45" s="445" t="str">
        <f t="shared" si="102"/>
        <v/>
      </c>
      <c r="AX45" s="435" t="str">
        <f t="shared" si="49"/>
        <v/>
      </c>
      <c r="AY45" s="436"/>
      <c r="AZ45" s="436"/>
      <c r="BA45" s="436"/>
      <c r="BB45" s="437"/>
      <c r="BC45" s="438" t="str">
        <f t="shared" si="50"/>
        <v/>
      </c>
      <c r="BD45" s="118" t="str">
        <f t="shared" si="51"/>
        <v/>
      </c>
      <c r="BE45" s="421"/>
      <c r="BG45" s="129">
        <v>17</v>
      </c>
      <c r="BH45" s="460" t="str">
        <f t="shared" ref="BH45:BJ45" si="103">IF(D22="","",D22)</f>
        <v/>
      </c>
      <c r="BI45" s="444" t="str">
        <f t="shared" si="103"/>
        <v/>
      </c>
      <c r="BJ45" s="445" t="str">
        <f t="shared" si="103"/>
        <v/>
      </c>
      <c r="BK45" s="435" t="str">
        <f t="shared" si="53"/>
        <v/>
      </c>
      <c r="BL45" s="436"/>
      <c r="BM45" s="436"/>
      <c r="BN45" s="436"/>
      <c r="BO45" s="437"/>
      <c r="BP45" s="438" t="str">
        <f t="shared" si="54"/>
        <v/>
      </c>
      <c r="BQ45" s="118" t="str">
        <f t="shared" si="55"/>
        <v/>
      </c>
      <c r="BS45" s="129">
        <v>17</v>
      </c>
      <c r="BT45" s="460" t="str">
        <f t="shared" ref="BT45:BV45" si="104">IF(D22="","",D22)</f>
        <v/>
      </c>
      <c r="BU45" s="444" t="str">
        <f t="shared" si="104"/>
        <v/>
      </c>
      <c r="BV45" s="445" t="str">
        <f t="shared" si="104"/>
        <v/>
      </c>
      <c r="BW45" s="435" t="str">
        <f t="shared" si="57"/>
        <v/>
      </c>
      <c r="BX45" s="436"/>
      <c r="BY45" s="436"/>
      <c r="BZ45" s="436"/>
      <c r="CA45" s="437"/>
      <c r="CB45" s="438" t="str">
        <f t="shared" si="58"/>
        <v/>
      </c>
      <c r="CC45" s="118" t="str">
        <f t="shared" si="59"/>
        <v/>
      </c>
    </row>
    <row r="46" spans="11:81" ht="18.75" customHeight="1" thickBot="1" x14ac:dyDescent="0.25">
      <c r="K46" s="116">
        <v>18</v>
      </c>
      <c r="L46" s="677" t="str">
        <f t="shared" si="36"/>
        <v/>
      </c>
      <c r="M46" s="678"/>
      <c r="N46" s="678"/>
      <c r="O46" s="678"/>
      <c r="P46" s="678"/>
      <c r="Q46" s="678"/>
      <c r="R46" s="685" t="str">
        <f t="shared" si="37"/>
        <v/>
      </c>
      <c r="S46" s="761"/>
      <c r="T46" s="119" t="str">
        <f t="shared" si="38"/>
        <v/>
      </c>
      <c r="U46" s="421"/>
      <c r="W46" s="116">
        <v>18</v>
      </c>
      <c r="X46" s="677" t="str">
        <f t="shared" si="39"/>
        <v/>
      </c>
      <c r="Y46" s="678"/>
      <c r="Z46" s="678"/>
      <c r="AA46" s="678"/>
      <c r="AB46" s="678"/>
      <c r="AC46" s="678"/>
      <c r="AD46" s="685" t="str">
        <f t="shared" si="40"/>
        <v/>
      </c>
      <c r="AE46" s="761"/>
      <c r="AF46" s="119" t="str">
        <f t="shared" si="41"/>
        <v/>
      </c>
      <c r="AH46" s="116">
        <v>18</v>
      </c>
      <c r="AI46" s="677" t="str">
        <f t="shared" si="42"/>
        <v/>
      </c>
      <c r="AJ46" s="678"/>
      <c r="AK46" s="678"/>
      <c r="AL46" s="678"/>
      <c r="AM46" s="678"/>
      <c r="AN46" s="678"/>
      <c r="AO46" s="685" t="str">
        <f t="shared" si="43"/>
        <v/>
      </c>
      <c r="AP46" s="761"/>
      <c r="AQ46" s="119" t="str">
        <f t="shared" si="44"/>
        <v/>
      </c>
      <c r="AT46" s="116">
        <v>18</v>
      </c>
      <c r="AU46" s="461" t="str">
        <f t="shared" ref="AU46:AW46" si="105">IF(D23="","",D23)</f>
        <v/>
      </c>
      <c r="AV46" s="446" t="str">
        <f t="shared" si="105"/>
        <v/>
      </c>
      <c r="AW46" s="447" t="str">
        <f t="shared" si="105"/>
        <v/>
      </c>
      <c r="AX46" s="431" t="str">
        <f t="shared" si="49"/>
        <v/>
      </c>
      <c r="AY46" s="273"/>
      <c r="AZ46" s="273"/>
      <c r="BA46" s="273"/>
      <c r="BB46" s="432"/>
      <c r="BC46" s="433" t="str">
        <f t="shared" si="50"/>
        <v/>
      </c>
      <c r="BD46" s="119" t="str">
        <f t="shared" si="51"/>
        <v/>
      </c>
      <c r="BE46" s="421"/>
      <c r="BG46" s="116">
        <v>18</v>
      </c>
      <c r="BH46" s="461" t="str">
        <f t="shared" ref="BH46:BJ46" si="106">IF(D23="","",D23)</f>
        <v/>
      </c>
      <c r="BI46" s="446" t="str">
        <f t="shared" si="106"/>
        <v/>
      </c>
      <c r="BJ46" s="447" t="str">
        <f t="shared" si="106"/>
        <v/>
      </c>
      <c r="BK46" s="431" t="str">
        <f t="shared" si="53"/>
        <v/>
      </c>
      <c r="BL46" s="273"/>
      <c r="BM46" s="273"/>
      <c r="BN46" s="273"/>
      <c r="BO46" s="432"/>
      <c r="BP46" s="433" t="str">
        <f t="shared" si="54"/>
        <v/>
      </c>
      <c r="BQ46" s="119" t="str">
        <f t="shared" si="55"/>
        <v/>
      </c>
      <c r="BS46" s="116">
        <v>18</v>
      </c>
      <c r="BT46" s="461" t="str">
        <f t="shared" ref="BT46:BV46" si="107">IF(D23="","",D23)</f>
        <v/>
      </c>
      <c r="BU46" s="446" t="str">
        <f t="shared" si="107"/>
        <v/>
      </c>
      <c r="BV46" s="447" t="str">
        <f t="shared" si="107"/>
        <v/>
      </c>
      <c r="BW46" s="431" t="str">
        <f t="shared" si="57"/>
        <v/>
      </c>
      <c r="BX46" s="273"/>
      <c r="BY46" s="273"/>
      <c r="BZ46" s="273"/>
      <c r="CA46" s="432"/>
      <c r="CB46" s="433" t="str">
        <f t="shared" si="58"/>
        <v/>
      </c>
      <c r="CC46" s="119" t="str">
        <f t="shared" si="59"/>
        <v/>
      </c>
    </row>
    <row r="47" spans="11:81" ht="18.75" customHeight="1" thickTop="1" x14ac:dyDescent="0.15">
      <c r="K47" s="762" t="s">
        <v>4</v>
      </c>
      <c r="L47" s="655"/>
      <c r="M47" s="655"/>
      <c r="N47" s="763" t="str">
        <f>IF($G24="","",$G24)</f>
        <v/>
      </c>
      <c r="O47" s="763"/>
      <c r="P47" s="763"/>
      <c r="Q47" s="763"/>
      <c r="R47" s="763"/>
      <c r="S47" s="763"/>
      <c r="T47" s="271"/>
      <c r="U47" s="422"/>
      <c r="V47" s="184" t="s">
        <v>45</v>
      </c>
      <c r="W47" s="762" t="s">
        <v>4</v>
      </c>
      <c r="X47" s="655"/>
      <c r="Y47" s="655"/>
      <c r="Z47" s="763" t="str">
        <f>IF($G24="","",$G24)</f>
        <v/>
      </c>
      <c r="AA47" s="763"/>
      <c r="AB47" s="763"/>
      <c r="AC47" s="763"/>
      <c r="AD47" s="763"/>
      <c r="AE47" s="763"/>
      <c r="AF47" s="271"/>
      <c r="AH47" s="762" t="s">
        <v>4</v>
      </c>
      <c r="AI47" s="655"/>
      <c r="AJ47" s="655"/>
      <c r="AK47" s="763" t="str">
        <f>IF($G24="","",$G24)</f>
        <v/>
      </c>
      <c r="AL47" s="763"/>
      <c r="AM47" s="763"/>
      <c r="AN47" s="763"/>
      <c r="AO47" s="763"/>
      <c r="AP47" s="763"/>
      <c r="AQ47" s="271"/>
      <c r="AT47" s="448" t="s">
        <v>4</v>
      </c>
      <c r="AU47" s="428"/>
      <c r="AV47" s="428"/>
      <c r="AW47" s="449" t="str">
        <f>IF(D24="","",D24)</f>
        <v/>
      </c>
      <c r="AX47" s="450" t="str">
        <f t="shared" ref="AX47:AY47" si="108">IF(E24="","",E24)</f>
        <v/>
      </c>
      <c r="AY47" s="451" t="str">
        <f t="shared" si="108"/>
        <v/>
      </c>
      <c r="AZ47" s="453" t="str">
        <f>IF($G24="","",$G24)</f>
        <v/>
      </c>
      <c r="BA47" s="105"/>
      <c r="BB47" s="434"/>
      <c r="BC47" s="434"/>
      <c r="BD47" s="271"/>
      <c r="BE47" s="422"/>
      <c r="BF47" s="184" t="s">
        <v>45</v>
      </c>
      <c r="BG47" s="448" t="s">
        <v>4</v>
      </c>
      <c r="BH47" s="428"/>
      <c r="BI47" s="428"/>
      <c r="BJ47" s="449" t="str">
        <f>IF(D24="","",D24)</f>
        <v/>
      </c>
      <c r="BK47" s="450" t="str">
        <f t="shared" ref="BK47:BL47" si="109">IF(E24="","",E24)</f>
        <v/>
      </c>
      <c r="BL47" s="451" t="str">
        <f t="shared" si="109"/>
        <v/>
      </c>
      <c r="BM47" s="453" t="str">
        <f>IF($G24="","",$G24)</f>
        <v/>
      </c>
      <c r="BN47" s="105"/>
      <c r="BO47" s="434"/>
      <c r="BP47" s="434"/>
      <c r="BQ47" s="271"/>
      <c r="BR47" s="184" t="s">
        <v>45</v>
      </c>
      <c r="BS47" s="448" t="s">
        <v>4</v>
      </c>
      <c r="BT47" s="428"/>
      <c r="BU47" s="428"/>
      <c r="BV47" s="449" t="str">
        <f>IF(D24="","",D24)</f>
        <v/>
      </c>
      <c r="BW47" s="450" t="str">
        <f t="shared" ref="BW47:BX47" si="110">IF(E24="","",E24)</f>
        <v/>
      </c>
      <c r="BX47" s="451" t="str">
        <f t="shared" si="110"/>
        <v/>
      </c>
      <c r="BY47" s="453" t="str">
        <f>IF($G24="","",$G24)</f>
        <v/>
      </c>
      <c r="BZ47" s="105"/>
      <c r="CA47" s="434"/>
      <c r="CB47" s="434"/>
      <c r="CC47" s="271"/>
    </row>
    <row r="48" spans="11:81" ht="18.75" customHeight="1" thickBot="1" x14ac:dyDescent="0.2">
      <c r="K48" s="764" t="s">
        <v>27</v>
      </c>
      <c r="L48" s="656"/>
      <c r="M48" s="656"/>
      <c r="N48" s="765" t="str">
        <f>IF($G25="","",$G25)</f>
        <v/>
      </c>
      <c r="O48" s="765"/>
      <c r="P48" s="765"/>
      <c r="Q48" s="765"/>
      <c r="R48" s="765"/>
      <c r="S48" s="765"/>
      <c r="T48" s="272"/>
      <c r="U48" s="423"/>
      <c r="V48" s="184"/>
      <c r="W48" s="764" t="s">
        <v>27</v>
      </c>
      <c r="X48" s="656"/>
      <c r="Y48" s="656"/>
      <c r="Z48" s="765" t="str">
        <f>IF($G25="","",$G25)</f>
        <v/>
      </c>
      <c r="AA48" s="765"/>
      <c r="AB48" s="765"/>
      <c r="AC48" s="765"/>
      <c r="AD48" s="765"/>
      <c r="AE48" s="765"/>
      <c r="AF48" s="272"/>
      <c r="AH48" s="764" t="s">
        <v>27</v>
      </c>
      <c r="AI48" s="656"/>
      <c r="AJ48" s="656"/>
      <c r="AK48" s="765" t="str">
        <f>IF($G25="","",$G25)</f>
        <v/>
      </c>
      <c r="AL48" s="765"/>
      <c r="AM48" s="765"/>
      <c r="AN48" s="765"/>
      <c r="AO48" s="765"/>
      <c r="AP48" s="765"/>
      <c r="AQ48" s="272"/>
      <c r="AT48" s="429" t="s">
        <v>27</v>
      </c>
      <c r="AU48" s="430"/>
      <c r="AV48" s="427"/>
      <c r="AW48" s="452" t="str">
        <f t="shared" ref="AW48:AY48" si="111">IF(D25="","",D25)</f>
        <v/>
      </c>
      <c r="AX48" s="446" t="str">
        <f t="shared" si="111"/>
        <v/>
      </c>
      <c r="AY48" s="447" t="str">
        <f t="shared" si="111"/>
        <v/>
      </c>
      <c r="AZ48" s="431" t="str">
        <f>IF($G25="","",$G25)</f>
        <v/>
      </c>
      <c r="BA48" s="454"/>
      <c r="BB48" s="273"/>
      <c r="BC48" s="273"/>
      <c r="BD48" s="272"/>
      <c r="BE48" s="423"/>
      <c r="BF48" s="184"/>
      <c r="BG48" s="429" t="s">
        <v>27</v>
      </c>
      <c r="BH48" s="430"/>
      <c r="BI48" s="427"/>
      <c r="BJ48" s="452" t="str">
        <f t="shared" ref="BJ48:BL48" si="112">IF(D25="","",D25)</f>
        <v/>
      </c>
      <c r="BK48" s="446" t="str">
        <f t="shared" si="112"/>
        <v/>
      </c>
      <c r="BL48" s="447" t="str">
        <f t="shared" si="112"/>
        <v/>
      </c>
      <c r="BM48" s="431" t="str">
        <f>IF($G25="","",$G25)</f>
        <v/>
      </c>
      <c r="BN48" s="454"/>
      <c r="BO48" s="273"/>
      <c r="BP48" s="273"/>
      <c r="BQ48" s="272"/>
      <c r="BR48" s="184"/>
      <c r="BS48" s="429" t="s">
        <v>27</v>
      </c>
      <c r="BT48" s="430"/>
      <c r="BU48" s="427"/>
      <c r="BV48" s="452" t="str">
        <f t="shared" ref="BV48:BX48" si="113">IF(D25="","",D25)</f>
        <v/>
      </c>
      <c r="BW48" s="446" t="str">
        <f t="shared" si="113"/>
        <v/>
      </c>
      <c r="BX48" s="447" t="str">
        <f t="shared" si="113"/>
        <v/>
      </c>
      <c r="BY48" s="431" t="str">
        <f>IF($G25="","",$G25)</f>
        <v/>
      </c>
      <c r="BZ48" s="454"/>
      <c r="CA48" s="273"/>
      <c r="CB48" s="273"/>
      <c r="CC48" s="272"/>
    </row>
    <row r="49" ht="18.75" customHeight="1" thickTop="1" x14ac:dyDescent="0.15"/>
    <row r="50" ht="18.75" customHeight="1" x14ac:dyDescent="0.15"/>
    <row r="51" ht="18.75" customHeight="1" x14ac:dyDescent="0.15"/>
    <row r="52" ht="18.75" customHeight="1" x14ac:dyDescent="0.15"/>
  </sheetData>
  <mergeCells count="268">
    <mergeCell ref="X39:AC39"/>
    <mergeCell ref="AD39:AE39"/>
    <mergeCell ref="L37:Q37"/>
    <mergeCell ref="X37:AC37"/>
    <mergeCell ref="L39:Q39"/>
    <mergeCell ref="X17:AC17"/>
    <mergeCell ref="AD17:AE17"/>
    <mergeCell ref="R39:S39"/>
    <mergeCell ref="R37:S37"/>
    <mergeCell ref="L35:Q35"/>
    <mergeCell ref="R35:S35"/>
    <mergeCell ref="L31:Q31"/>
    <mergeCell ref="R31:S31"/>
    <mergeCell ref="L33:Q33"/>
    <mergeCell ref="R33:S33"/>
    <mergeCell ref="L34:Q34"/>
    <mergeCell ref="R34:S34"/>
    <mergeCell ref="R38:S38"/>
    <mergeCell ref="L38:Q38"/>
    <mergeCell ref="AD33:AE33"/>
    <mergeCell ref="X34:AC34"/>
    <mergeCell ref="X7:AC7"/>
    <mergeCell ref="AD7:AE7"/>
    <mergeCell ref="R30:S30"/>
    <mergeCell ref="L14:Q14"/>
    <mergeCell ref="R14:S14"/>
    <mergeCell ref="L15:Q15"/>
    <mergeCell ref="R15:S15"/>
    <mergeCell ref="L16:Q16"/>
    <mergeCell ref="R16:S16"/>
    <mergeCell ref="X14:AC14"/>
    <mergeCell ref="AD14:AE14"/>
    <mergeCell ref="X8:AC8"/>
    <mergeCell ref="AD8:AE8"/>
    <mergeCell ref="X9:AC9"/>
    <mergeCell ref="AD11:AE11"/>
    <mergeCell ref="X12:AC12"/>
    <mergeCell ref="AD12:AE12"/>
    <mergeCell ref="X13:AC13"/>
    <mergeCell ref="AD15:AE15"/>
    <mergeCell ref="K1:AF1"/>
    <mergeCell ref="X10:AC10"/>
    <mergeCell ref="AD10:AE10"/>
    <mergeCell ref="K5:S5"/>
    <mergeCell ref="O4:P4"/>
    <mergeCell ref="K28:S28"/>
    <mergeCell ref="W28:AE28"/>
    <mergeCell ref="AJ1:AR1"/>
    <mergeCell ref="AH5:AP5"/>
    <mergeCell ref="AI6:AN6"/>
    <mergeCell ref="AO6:AP6"/>
    <mergeCell ref="AI7:AN7"/>
    <mergeCell ref="AO7:AP7"/>
    <mergeCell ref="AI8:AN8"/>
    <mergeCell ref="AO8:AP8"/>
    <mergeCell ref="AI9:AN9"/>
    <mergeCell ref="AO9:AP9"/>
    <mergeCell ref="AI10:AN10"/>
    <mergeCell ref="AO10:AP10"/>
    <mergeCell ref="AI11:AN11"/>
    <mergeCell ref="AO11:AP11"/>
    <mergeCell ref="X16:AC16"/>
    <mergeCell ref="AD16:AE16"/>
    <mergeCell ref="X15:AC15"/>
    <mergeCell ref="B24:C24"/>
    <mergeCell ref="L22:Q22"/>
    <mergeCell ref="L23:Q23"/>
    <mergeCell ref="L20:Q20"/>
    <mergeCell ref="L13:Q13"/>
    <mergeCell ref="B12:B23"/>
    <mergeCell ref="L21:Q21"/>
    <mergeCell ref="R23:S23"/>
    <mergeCell ref="R22:S22"/>
    <mergeCell ref="R21:S21"/>
    <mergeCell ref="L12:Q12"/>
    <mergeCell ref="R17:S17"/>
    <mergeCell ref="R18:S18"/>
    <mergeCell ref="R19:S19"/>
    <mergeCell ref="K48:M48"/>
    <mergeCell ref="N48:S48"/>
    <mergeCell ref="W48:Y48"/>
    <mergeCell ref="Z48:AE48"/>
    <mergeCell ref="N25:S25"/>
    <mergeCell ref="W25:Y25"/>
    <mergeCell ref="Z25:AE25"/>
    <mergeCell ref="AI29:AN29"/>
    <mergeCell ref="AO29:AP29"/>
    <mergeCell ref="AI30:AN30"/>
    <mergeCell ref="AO30:AP30"/>
    <mergeCell ref="AI31:AN31"/>
    <mergeCell ref="AO31:AP31"/>
    <mergeCell ref="AI32:AN32"/>
    <mergeCell ref="AO32:AP32"/>
    <mergeCell ref="AI33:AN33"/>
    <mergeCell ref="AO33:AP33"/>
    <mergeCell ref="AI34:AN34"/>
    <mergeCell ref="AO34:AP34"/>
    <mergeCell ref="AI35:AN35"/>
    <mergeCell ref="X42:AC42"/>
    <mergeCell ref="AD42:AE42"/>
    <mergeCell ref="X43:AC43"/>
    <mergeCell ref="AD43:AE43"/>
    <mergeCell ref="R44:S44"/>
    <mergeCell ref="R46:S46"/>
    <mergeCell ref="X22:AC22"/>
    <mergeCell ref="N47:S47"/>
    <mergeCell ref="X21:AC21"/>
    <mergeCell ref="AD22:AE22"/>
    <mergeCell ref="X20:AC20"/>
    <mergeCell ref="AD20:AE20"/>
    <mergeCell ref="AD21:AE21"/>
    <mergeCell ref="L46:Q46"/>
    <mergeCell ref="L42:Q42"/>
    <mergeCell ref="W47:Y47"/>
    <mergeCell ref="X46:AC46"/>
    <mergeCell ref="Z47:AE47"/>
    <mergeCell ref="AD46:AE46"/>
    <mergeCell ref="L45:Q45"/>
    <mergeCell ref="R45:S45"/>
    <mergeCell ref="K47:M47"/>
    <mergeCell ref="AD44:AE44"/>
    <mergeCell ref="X45:AC45"/>
    <mergeCell ref="AD45:AE45"/>
    <mergeCell ref="L44:Q44"/>
    <mergeCell ref="X44:AC44"/>
    <mergeCell ref="N24:S24"/>
    <mergeCell ref="R42:S42"/>
    <mergeCell ref="L43:Q43"/>
    <mergeCell ref="R43:S43"/>
    <mergeCell ref="W24:Y24"/>
    <mergeCell ref="Z24:AE24"/>
    <mergeCell ref="X23:AC23"/>
    <mergeCell ref="AD23:AE23"/>
    <mergeCell ref="X41:AC41"/>
    <mergeCell ref="X36:AC36"/>
    <mergeCell ref="AD36:AE36"/>
    <mergeCell ref="X40:AC40"/>
    <mergeCell ref="AD40:AE40"/>
    <mergeCell ref="AD34:AE34"/>
    <mergeCell ref="X35:AC35"/>
    <mergeCell ref="AD35:AE35"/>
    <mergeCell ref="R40:S40"/>
    <mergeCell ref="L40:Q40"/>
    <mergeCell ref="L36:Q36"/>
    <mergeCell ref="R36:S36"/>
    <mergeCell ref="L29:Q29"/>
    <mergeCell ref="R29:S29"/>
    <mergeCell ref="L30:Q30"/>
    <mergeCell ref="X32:AC32"/>
    <mergeCell ref="L41:Q41"/>
    <mergeCell ref="R41:S41"/>
    <mergeCell ref="X18:AC18"/>
    <mergeCell ref="AD18:AE18"/>
    <mergeCell ref="R12:S12"/>
    <mergeCell ref="L9:Q9"/>
    <mergeCell ref="AD9:AE9"/>
    <mergeCell ref="AD29:AE29"/>
    <mergeCell ref="X30:AC30"/>
    <mergeCell ref="AD30:AE30"/>
    <mergeCell ref="X31:AC31"/>
    <mergeCell ref="AD31:AE31"/>
    <mergeCell ref="L32:Q32"/>
    <mergeCell ref="R32:S32"/>
    <mergeCell ref="L10:Q10"/>
    <mergeCell ref="L11:Q11"/>
    <mergeCell ref="X11:AC11"/>
    <mergeCell ref="R9:S9"/>
    <mergeCell ref="AD41:AE41"/>
    <mergeCell ref="AD32:AE32"/>
    <mergeCell ref="X33:AC33"/>
    <mergeCell ref="AD13:AE13"/>
    <mergeCell ref="AD37:AE37"/>
    <mergeCell ref="X38:AC38"/>
    <mergeCell ref="AD38:AE38"/>
    <mergeCell ref="B4:C4"/>
    <mergeCell ref="G4:I4"/>
    <mergeCell ref="R6:S6"/>
    <mergeCell ref="R7:S7"/>
    <mergeCell ref="R8:S8"/>
    <mergeCell ref="AD6:AE6"/>
    <mergeCell ref="U15:V15"/>
    <mergeCell ref="W5:AE5"/>
    <mergeCell ref="X29:AC29"/>
    <mergeCell ref="B5:B11"/>
    <mergeCell ref="L6:Q6"/>
    <mergeCell ref="L7:Q7"/>
    <mergeCell ref="L8:Q8"/>
    <mergeCell ref="R10:S10"/>
    <mergeCell ref="R11:S11"/>
    <mergeCell ref="X6:AC6"/>
    <mergeCell ref="X19:AC19"/>
    <mergeCell ref="AD19:AE19"/>
    <mergeCell ref="B25:C25"/>
    <mergeCell ref="L17:Q17"/>
    <mergeCell ref="L18:Q18"/>
    <mergeCell ref="L19:Q19"/>
    <mergeCell ref="R20:S20"/>
    <mergeCell ref="R13:S13"/>
    <mergeCell ref="AI12:AN12"/>
    <mergeCell ref="AO12:AP12"/>
    <mergeCell ref="AI13:AN13"/>
    <mergeCell ref="AO13:AP13"/>
    <mergeCell ref="AI14:AN14"/>
    <mergeCell ref="AO14:AP14"/>
    <mergeCell ref="AI15:AN15"/>
    <mergeCell ref="AO15:AP15"/>
    <mergeCell ref="AI16:AN16"/>
    <mergeCell ref="AO16:AP16"/>
    <mergeCell ref="AI17:AN17"/>
    <mergeCell ref="AO17:AP17"/>
    <mergeCell ref="AI18:AN18"/>
    <mergeCell ref="AO18:AP18"/>
    <mergeCell ref="AI19:AN19"/>
    <mergeCell ref="AO19:AP19"/>
    <mergeCell ref="AI20:AN20"/>
    <mergeCell ref="AO20:AP20"/>
    <mergeCell ref="AI21:AN21"/>
    <mergeCell ref="AO21:AP21"/>
    <mergeCell ref="AO37:AP37"/>
    <mergeCell ref="AI38:AN38"/>
    <mergeCell ref="AO38:AP38"/>
    <mergeCell ref="AI39:AN39"/>
    <mergeCell ref="AO39:AP39"/>
    <mergeCell ref="AI22:AN22"/>
    <mergeCell ref="AO22:AP22"/>
    <mergeCell ref="AI23:AN23"/>
    <mergeCell ref="AO23:AP23"/>
    <mergeCell ref="AH24:AJ24"/>
    <mergeCell ref="AK24:AP24"/>
    <mergeCell ref="AH25:AJ25"/>
    <mergeCell ref="AK25:AP25"/>
    <mergeCell ref="AH28:AP28"/>
    <mergeCell ref="AI45:AN45"/>
    <mergeCell ref="AO45:AP45"/>
    <mergeCell ref="AI46:AN46"/>
    <mergeCell ref="AO46:AP46"/>
    <mergeCell ref="AH47:AJ47"/>
    <mergeCell ref="AK47:AP47"/>
    <mergeCell ref="AH48:AJ48"/>
    <mergeCell ref="AK48:AP48"/>
    <mergeCell ref="K24:L24"/>
    <mergeCell ref="K25:L25"/>
    <mergeCell ref="AI40:AN40"/>
    <mergeCell ref="AO40:AP40"/>
    <mergeCell ref="AI41:AN41"/>
    <mergeCell ref="AO41:AP41"/>
    <mergeCell ref="AI42:AN42"/>
    <mergeCell ref="AO42:AP42"/>
    <mergeCell ref="AI43:AN43"/>
    <mergeCell ref="AO43:AP43"/>
    <mergeCell ref="AI44:AN44"/>
    <mergeCell ref="AO44:AP44"/>
    <mergeCell ref="AO35:AP35"/>
    <mergeCell ref="AI36:AN36"/>
    <mergeCell ref="AO36:AP36"/>
    <mergeCell ref="AI37:AN37"/>
    <mergeCell ref="AT28:BC28"/>
    <mergeCell ref="BG28:BP28"/>
    <mergeCell ref="BS28:CB28"/>
    <mergeCell ref="BE15:BF15"/>
    <mergeCell ref="AT1:BP1"/>
    <mergeCell ref="BT1:CB1"/>
    <mergeCell ref="AX4:AZ4"/>
    <mergeCell ref="AT5:BC5"/>
    <mergeCell ref="BG5:BP5"/>
    <mergeCell ref="BK4:BM4"/>
    <mergeCell ref="BW4:BY4"/>
    <mergeCell ref="BS5:CB5"/>
  </mergeCells>
  <phoneticPr fontId="1"/>
  <printOptions horizontalCentered="1" verticalCentered="1"/>
  <pageMargins left="0.19685039370078741" right="0.19685039370078741" top="0.59055118110236227" bottom="0" header="0.51181102362204722" footer="0.51181102362204722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23"/>
  <sheetViews>
    <sheetView workbookViewId="0">
      <selection activeCell="B19" sqref="B19"/>
    </sheetView>
  </sheetViews>
  <sheetFormatPr defaultRowHeight="13.5" x14ac:dyDescent="0.15"/>
  <cols>
    <col min="1" max="1" width="7.5" bestFit="1" customWidth="1"/>
    <col min="2" max="2" width="3.5" bestFit="1" customWidth="1"/>
    <col min="3" max="3" width="12.375" bestFit="1" customWidth="1"/>
    <col min="4" max="4" width="2.5" bestFit="1" customWidth="1"/>
    <col min="5" max="5" width="10.5" bestFit="1" customWidth="1"/>
    <col min="6" max="14" width="2" customWidth="1"/>
  </cols>
  <sheetData>
    <row r="1" spans="1:15" ht="18.75" x14ac:dyDescent="0.15">
      <c r="A1" s="324"/>
      <c r="B1" s="506" t="s">
        <v>1</v>
      </c>
      <c r="C1" s="324" t="s">
        <v>229</v>
      </c>
      <c r="D1" s="324" t="s">
        <v>230</v>
      </c>
      <c r="E1" s="324" t="s">
        <v>231</v>
      </c>
      <c r="F1" s="324"/>
      <c r="G1" s="324"/>
      <c r="H1" s="324"/>
      <c r="I1" s="324"/>
      <c r="J1" s="324"/>
      <c r="K1" s="324"/>
      <c r="L1" s="324"/>
      <c r="M1" s="324"/>
      <c r="N1" s="324"/>
      <c r="O1" s="164" t="s">
        <v>57</v>
      </c>
    </row>
    <row r="2" spans="1:15" x14ac:dyDescent="0.15">
      <c r="A2" s="324">
        <v>1</v>
      </c>
      <c r="B2" s="508">
        <v>4</v>
      </c>
      <c r="C2" s="508"/>
      <c r="D2" s="615"/>
      <c r="E2" s="509"/>
      <c r="F2" s="507" t="str">
        <f>IF($E2="","",LEFT($E2,1))</f>
        <v/>
      </c>
      <c r="G2" s="507" t="str">
        <f>IF($E2="","",MID($E2,2,1))</f>
        <v/>
      </c>
      <c r="H2" s="507" t="str">
        <f>IF($E2="","",MID($E2,3,1))</f>
        <v/>
      </c>
      <c r="I2" s="507" t="str">
        <f>IF($E2="","",MID($E2,4,1))</f>
        <v/>
      </c>
      <c r="J2" s="507" t="str">
        <f>IF($E2="","",MID($E2,5,1))</f>
        <v/>
      </c>
      <c r="K2" s="507" t="str">
        <f>IF($E2="","",MID($E2,6,1))</f>
        <v/>
      </c>
      <c r="L2" s="507" t="str">
        <f>IF($E2="","",MID($E2,7,1))</f>
        <v/>
      </c>
      <c r="M2" s="507" t="str">
        <f>IF($E2="","",MID($E2,8,1))</f>
        <v/>
      </c>
      <c r="N2" s="507" t="str">
        <f>IF($E2="","",RIGHT($E2,1))</f>
        <v/>
      </c>
    </row>
    <row r="3" spans="1:15" x14ac:dyDescent="0.15">
      <c r="A3" s="324">
        <v>2</v>
      </c>
      <c r="B3" s="508">
        <v>5</v>
      </c>
      <c r="C3" s="508"/>
      <c r="D3" s="615"/>
      <c r="E3" s="509"/>
      <c r="F3" s="507" t="str">
        <f t="shared" ref="F3:F21" si="0">IF($E3="","",LEFT($E3,1))</f>
        <v/>
      </c>
      <c r="G3" s="507" t="str">
        <f t="shared" ref="G3:G21" si="1">IF($E3="","",MID($E3,2,1))</f>
        <v/>
      </c>
      <c r="H3" s="507" t="str">
        <f t="shared" ref="H3:H21" si="2">IF($E3="","",MID($E3,3,1))</f>
        <v/>
      </c>
      <c r="I3" s="507" t="str">
        <f t="shared" ref="I3:I21" si="3">IF($E3="","",MID($E3,4,1))</f>
        <v/>
      </c>
      <c r="J3" s="507" t="str">
        <f t="shared" ref="J3:J21" si="4">IF($E3="","",MID($E3,5,1))</f>
        <v/>
      </c>
      <c r="K3" s="507" t="str">
        <f t="shared" ref="K3:K21" si="5">IF($E3="","",MID($E3,6,1))</f>
        <v/>
      </c>
      <c r="L3" s="507" t="str">
        <f t="shared" ref="L3:L21" si="6">IF($E3="","",MID($E3,7,1))</f>
        <v/>
      </c>
      <c r="M3" s="507" t="str">
        <f t="shared" ref="M3:M21" si="7">IF($E3="","",MID($E3,8,1))</f>
        <v/>
      </c>
      <c r="N3" s="507" t="str">
        <f t="shared" ref="N3:N21" si="8">IF($E3="","",RIGHT($E3,1))</f>
        <v/>
      </c>
    </row>
    <row r="4" spans="1:15" x14ac:dyDescent="0.15">
      <c r="A4" s="324">
        <v>3</v>
      </c>
      <c r="B4" s="508">
        <v>6</v>
      </c>
      <c r="C4" s="508"/>
      <c r="D4" s="615"/>
      <c r="E4" s="509"/>
      <c r="F4" s="507" t="str">
        <f t="shared" si="0"/>
        <v/>
      </c>
      <c r="G4" s="507" t="str">
        <f t="shared" si="1"/>
        <v/>
      </c>
      <c r="H4" s="507" t="str">
        <f t="shared" si="2"/>
        <v/>
      </c>
      <c r="I4" s="507" t="str">
        <f t="shared" si="3"/>
        <v/>
      </c>
      <c r="J4" s="507" t="str">
        <f t="shared" si="4"/>
        <v/>
      </c>
      <c r="K4" s="507" t="str">
        <f t="shared" si="5"/>
        <v/>
      </c>
      <c r="L4" s="507" t="str">
        <f t="shared" si="6"/>
        <v/>
      </c>
      <c r="M4" s="507" t="str">
        <f t="shared" si="7"/>
        <v/>
      </c>
      <c r="N4" s="507" t="str">
        <f t="shared" si="8"/>
        <v/>
      </c>
    </row>
    <row r="5" spans="1:15" x14ac:dyDescent="0.15">
      <c r="A5" s="324">
        <v>4</v>
      </c>
      <c r="B5" s="508">
        <v>7</v>
      </c>
      <c r="C5" s="508"/>
      <c r="D5" s="615"/>
      <c r="E5" s="509"/>
      <c r="F5" s="507" t="str">
        <f t="shared" si="0"/>
        <v/>
      </c>
      <c r="G5" s="507" t="str">
        <f t="shared" si="1"/>
        <v/>
      </c>
      <c r="H5" s="507" t="str">
        <f t="shared" si="2"/>
        <v/>
      </c>
      <c r="I5" s="507" t="str">
        <f t="shared" si="3"/>
        <v/>
      </c>
      <c r="J5" s="507" t="str">
        <f t="shared" si="4"/>
        <v/>
      </c>
      <c r="K5" s="507" t="str">
        <f t="shared" si="5"/>
        <v/>
      </c>
      <c r="L5" s="507" t="str">
        <f t="shared" si="6"/>
        <v/>
      </c>
      <c r="M5" s="507" t="str">
        <f t="shared" si="7"/>
        <v/>
      </c>
      <c r="N5" s="507" t="str">
        <f t="shared" si="8"/>
        <v/>
      </c>
    </row>
    <row r="6" spans="1:15" x14ac:dyDescent="0.15">
      <c r="A6" s="324">
        <v>5</v>
      </c>
      <c r="B6" s="508">
        <v>8</v>
      </c>
      <c r="C6" s="508"/>
      <c r="D6" s="615"/>
      <c r="E6" s="509"/>
      <c r="F6" s="507" t="str">
        <f t="shared" si="0"/>
        <v/>
      </c>
      <c r="G6" s="507" t="str">
        <f t="shared" si="1"/>
        <v/>
      </c>
      <c r="H6" s="507" t="str">
        <f t="shared" si="2"/>
        <v/>
      </c>
      <c r="I6" s="507" t="str">
        <f t="shared" si="3"/>
        <v/>
      </c>
      <c r="J6" s="507" t="str">
        <f t="shared" si="4"/>
        <v/>
      </c>
      <c r="K6" s="507" t="str">
        <f t="shared" si="5"/>
        <v/>
      </c>
      <c r="L6" s="507" t="str">
        <f t="shared" si="6"/>
        <v/>
      </c>
      <c r="M6" s="507" t="str">
        <f t="shared" si="7"/>
        <v/>
      </c>
      <c r="N6" s="507" t="str">
        <f t="shared" si="8"/>
        <v/>
      </c>
    </row>
    <row r="7" spans="1:15" x14ac:dyDescent="0.15">
      <c r="A7" s="324">
        <v>6</v>
      </c>
      <c r="B7" s="508">
        <v>9</v>
      </c>
      <c r="C7" s="508"/>
      <c r="D7" s="615"/>
      <c r="E7" s="509"/>
      <c r="F7" s="507" t="str">
        <f t="shared" si="0"/>
        <v/>
      </c>
      <c r="G7" s="507" t="str">
        <f t="shared" si="1"/>
        <v/>
      </c>
      <c r="H7" s="507" t="str">
        <f t="shared" si="2"/>
        <v/>
      </c>
      <c r="I7" s="507" t="str">
        <f t="shared" si="3"/>
        <v/>
      </c>
      <c r="J7" s="507" t="str">
        <f t="shared" si="4"/>
        <v/>
      </c>
      <c r="K7" s="507" t="str">
        <f t="shared" si="5"/>
        <v/>
      </c>
      <c r="L7" s="507" t="str">
        <f t="shared" si="6"/>
        <v/>
      </c>
      <c r="M7" s="507" t="str">
        <f t="shared" si="7"/>
        <v/>
      </c>
      <c r="N7" s="507" t="str">
        <f t="shared" si="8"/>
        <v/>
      </c>
    </row>
    <row r="8" spans="1:15" x14ac:dyDescent="0.15">
      <c r="A8" s="324">
        <v>7</v>
      </c>
      <c r="B8" s="508">
        <v>10</v>
      </c>
      <c r="C8" s="508"/>
      <c r="D8" s="615"/>
      <c r="E8" s="509"/>
      <c r="F8" s="507" t="str">
        <f t="shared" si="0"/>
        <v/>
      </c>
      <c r="G8" s="507" t="str">
        <f t="shared" si="1"/>
        <v/>
      </c>
      <c r="H8" s="507" t="str">
        <f t="shared" si="2"/>
        <v/>
      </c>
      <c r="I8" s="507" t="str">
        <f t="shared" si="3"/>
        <v/>
      </c>
      <c r="J8" s="507" t="str">
        <f t="shared" si="4"/>
        <v/>
      </c>
      <c r="K8" s="507" t="str">
        <f t="shared" si="5"/>
        <v/>
      </c>
      <c r="L8" s="507" t="str">
        <f t="shared" si="6"/>
        <v/>
      </c>
      <c r="M8" s="507" t="str">
        <f t="shared" si="7"/>
        <v/>
      </c>
      <c r="N8" s="507" t="str">
        <f t="shared" si="8"/>
        <v/>
      </c>
    </row>
    <row r="9" spans="1:15" x14ac:dyDescent="0.15">
      <c r="A9" s="324">
        <v>8</v>
      </c>
      <c r="B9" s="508">
        <v>11</v>
      </c>
      <c r="C9" s="508"/>
      <c r="D9" s="615"/>
      <c r="E9" s="509"/>
      <c r="F9" s="507" t="str">
        <f t="shared" si="0"/>
        <v/>
      </c>
      <c r="G9" s="507" t="str">
        <f t="shared" si="1"/>
        <v/>
      </c>
      <c r="H9" s="507" t="str">
        <f t="shared" si="2"/>
        <v/>
      </c>
      <c r="I9" s="507" t="str">
        <f t="shared" si="3"/>
        <v/>
      </c>
      <c r="J9" s="507" t="str">
        <f t="shared" si="4"/>
        <v/>
      </c>
      <c r="K9" s="507" t="str">
        <f t="shared" si="5"/>
        <v/>
      </c>
      <c r="L9" s="507" t="str">
        <f t="shared" si="6"/>
        <v/>
      </c>
      <c r="M9" s="507" t="str">
        <f t="shared" si="7"/>
        <v/>
      </c>
      <c r="N9" s="507" t="str">
        <f t="shared" si="8"/>
        <v/>
      </c>
    </row>
    <row r="10" spans="1:15" x14ac:dyDescent="0.15">
      <c r="A10" s="324">
        <v>9</v>
      </c>
      <c r="B10" s="508">
        <v>12</v>
      </c>
      <c r="C10" s="508"/>
      <c r="D10" s="615"/>
      <c r="E10" s="509"/>
      <c r="F10" s="507" t="str">
        <f t="shared" si="0"/>
        <v/>
      </c>
      <c r="G10" s="507" t="str">
        <f t="shared" si="1"/>
        <v/>
      </c>
      <c r="H10" s="507" t="str">
        <f t="shared" si="2"/>
        <v/>
      </c>
      <c r="I10" s="507" t="str">
        <f t="shared" si="3"/>
        <v/>
      </c>
      <c r="J10" s="507" t="str">
        <f t="shared" si="4"/>
        <v/>
      </c>
      <c r="K10" s="507" t="str">
        <f t="shared" si="5"/>
        <v/>
      </c>
      <c r="L10" s="507" t="str">
        <f t="shared" si="6"/>
        <v/>
      </c>
      <c r="M10" s="507" t="str">
        <f t="shared" si="7"/>
        <v/>
      </c>
      <c r="N10" s="507" t="str">
        <f t="shared" si="8"/>
        <v/>
      </c>
    </row>
    <row r="11" spans="1:15" x14ac:dyDescent="0.15">
      <c r="A11" s="324">
        <v>10</v>
      </c>
      <c r="B11" s="508">
        <v>13</v>
      </c>
      <c r="C11" s="508"/>
      <c r="D11" s="615"/>
      <c r="E11" s="509"/>
      <c r="F11" s="507" t="str">
        <f t="shared" si="0"/>
        <v/>
      </c>
      <c r="G11" s="507" t="str">
        <f t="shared" si="1"/>
        <v/>
      </c>
      <c r="H11" s="507" t="str">
        <f t="shared" si="2"/>
        <v/>
      </c>
      <c r="I11" s="507" t="str">
        <f t="shared" si="3"/>
        <v/>
      </c>
      <c r="J11" s="507" t="str">
        <f t="shared" si="4"/>
        <v/>
      </c>
      <c r="K11" s="507" t="str">
        <f t="shared" si="5"/>
        <v/>
      </c>
      <c r="L11" s="507" t="str">
        <f t="shared" si="6"/>
        <v/>
      </c>
      <c r="M11" s="507" t="str">
        <f t="shared" si="7"/>
        <v/>
      </c>
      <c r="N11" s="507" t="str">
        <f t="shared" si="8"/>
        <v/>
      </c>
    </row>
    <row r="12" spans="1:15" x14ac:dyDescent="0.15">
      <c r="A12" s="324">
        <v>11</v>
      </c>
      <c r="B12" s="508">
        <v>14</v>
      </c>
      <c r="C12" s="508"/>
      <c r="D12" s="615"/>
      <c r="E12" s="509"/>
      <c r="F12" s="507" t="str">
        <f t="shared" si="0"/>
        <v/>
      </c>
      <c r="G12" s="507" t="str">
        <f t="shared" si="1"/>
        <v/>
      </c>
      <c r="H12" s="507" t="str">
        <f t="shared" si="2"/>
        <v/>
      </c>
      <c r="I12" s="507" t="str">
        <f t="shared" si="3"/>
        <v/>
      </c>
      <c r="J12" s="507" t="str">
        <f t="shared" si="4"/>
        <v/>
      </c>
      <c r="K12" s="507" t="str">
        <f t="shared" si="5"/>
        <v/>
      </c>
      <c r="L12" s="507" t="str">
        <f t="shared" si="6"/>
        <v/>
      </c>
      <c r="M12" s="507" t="str">
        <f t="shared" si="7"/>
        <v/>
      </c>
      <c r="N12" s="507" t="str">
        <f t="shared" si="8"/>
        <v/>
      </c>
    </row>
    <row r="13" spans="1:15" x14ac:dyDescent="0.15">
      <c r="A13" s="324">
        <v>12</v>
      </c>
      <c r="B13" s="508">
        <v>15</v>
      </c>
      <c r="C13" s="508"/>
      <c r="D13" s="615"/>
      <c r="E13" s="509"/>
      <c r="F13" s="507" t="str">
        <f t="shared" si="0"/>
        <v/>
      </c>
      <c r="G13" s="507" t="str">
        <f t="shared" si="1"/>
        <v/>
      </c>
      <c r="H13" s="507" t="str">
        <f t="shared" si="2"/>
        <v/>
      </c>
      <c r="I13" s="507" t="str">
        <f t="shared" si="3"/>
        <v/>
      </c>
      <c r="J13" s="507" t="str">
        <f t="shared" si="4"/>
        <v/>
      </c>
      <c r="K13" s="507" t="str">
        <f t="shared" si="5"/>
        <v/>
      </c>
      <c r="L13" s="507" t="str">
        <f t="shared" si="6"/>
        <v/>
      </c>
      <c r="M13" s="507" t="str">
        <f t="shared" si="7"/>
        <v/>
      </c>
      <c r="N13" s="507" t="str">
        <f t="shared" si="8"/>
        <v/>
      </c>
    </row>
    <row r="14" spans="1:15" x14ac:dyDescent="0.15">
      <c r="A14" s="324">
        <v>13</v>
      </c>
      <c r="B14" s="508">
        <v>16</v>
      </c>
      <c r="C14" s="508"/>
      <c r="D14" s="615"/>
      <c r="E14" s="509"/>
      <c r="F14" s="507" t="str">
        <f t="shared" si="0"/>
        <v/>
      </c>
      <c r="G14" s="507" t="str">
        <f t="shared" si="1"/>
        <v/>
      </c>
      <c r="H14" s="507" t="str">
        <f t="shared" si="2"/>
        <v/>
      </c>
      <c r="I14" s="507" t="str">
        <f t="shared" si="3"/>
        <v/>
      </c>
      <c r="J14" s="507" t="str">
        <f t="shared" si="4"/>
        <v/>
      </c>
      <c r="K14" s="507" t="str">
        <f t="shared" si="5"/>
        <v/>
      </c>
      <c r="L14" s="507" t="str">
        <f t="shared" si="6"/>
        <v/>
      </c>
      <c r="M14" s="507" t="str">
        <f t="shared" si="7"/>
        <v/>
      </c>
      <c r="N14" s="507" t="str">
        <f t="shared" si="8"/>
        <v/>
      </c>
    </row>
    <row r="15" spans="1:15" x14ac:dyDescent="0.15">
      <c r="A15" s="324">
        <v>14</v>
      </c>
      <c r="B15" s="508">
        <v>17</v>
      </c>
      <c r="C15" s="508"/>
      <c r="D15" s="615"/>
      <c r="E15" s="509"/>
      <c r="F15" s="507" t="str">
        <f t="shared" si="0"/>
        <v/>
      </c>
      <c r="G15" s="507" t="str">
        <f t="shared" si="1"/>
        <v/>
      </c>
      <c r="H15" s="507" t="str">
        <f t="shared" si="2"/>
        <v/>
      </c>
      <c r="I15" s="507" t="str">
        <f t="shared" si="3"/>
        <v/>
      </c>
      <c r="J15" s="507" t="str">
        <f t="shared" si="4"/>
        <v/>
      </c>
      <c r="K15" s="507" t="str">
        <f t="shared" si="5"/>
        <v/>
      </c>
      <c r="L15" s="507" t="str">
        <f t="shared" si="6"/>
        <v/>
      </c>
      <c r="M15" s="507" t="str">
        <f t="shared" si="7"/>
        <v/>
      </c>
      <c r="N15" s="507" t="str">
        <f t="shared" si="8"/>
        <v/>
      </c>
    </row>
    <row r="16" spans="1:15" x14ac:dyDescent="0.15">
      <c r="A16" s="324">
        <v>15</v>
      </c>
      <c r="B16" s="508">
        <v>18</v>
      </c>
      <c r="C16" s="508"/>
      <c r="D16" s="615"/>
      <c r="E16" s="509"/>
      <c r="F16" s="507" t="str">
        <f t="shared" si="0"/>
        <v/>
      </c>
      <c r="G16" s="507" t="str">
        <f t="shared" si="1"/>
        <v/>
      </c>
      <c r="H16" s="507" t="str">
        <f t="shared" si="2"/>
        <v/>
      </c>
      <c r="I16" s="507" t="str">
        <f t="shared" si="3"/>
        <v/>
      </c>
      <c r="J16" s="507" t="str">
        <f t="shared" si="4"/>
        <v/>
      </c>
      <c r="K16" s="507" t="str">
        <f t="shared" si="5"/>
        <v/>
      </c>
      <c r="L16" s="507" t="str">
        <f t="shared" si="6"/>
        <v/>
      </c>
      <c r="M16" s="507" t="str">
        <f t="shared" si="7"/>
        <v/>
      </c>
      <c r="N16" s="507" t="str">
        <f t="shared" si="8"/>
        <v/>
      </c>
    </row>
    <row r="17" spans="1:14" x14ac:dyDescent="0.15">
      <c r="A17" s="324">
        <v>16</v>
      </c>
      <c r="B17" s="508"/>
      <c r="C17" s="508"/>
      <c r="D17" s="615"/>
      <c r="E17" s="509"/>
      <c r="F17" s="507" t="str">
        <f t="shared" si="0"/>
        <v/>
      </c>
      <c r="G17" s="507" t="str">
        <f t="shared" si="1"/>
        <v/>
      </c>
      <c r="H17" s="507" t="str">
        <f t="shared" si="2"/>
        <v/>
      </c>
      <c r="I17" s="507" t="str">
        <f t="shared" si="3"/>
        <v/>
      </c>
      <c r="J17" s="507" t="str">
        <f t="shared" si="4"/>
        <v/>
      </c>
      <c r="K17" s="507" t="str">
        <f t="shared" si="5"/>
        <v/>
      </c>
      <c r="L17" s="507" t="str">
        <f t="shared" si="6"/>
        <v/>
      </c>
      <c r="M17" s="507" t="str">
        <f t="shared" si="7"/>
        <v/>
      </c>
      <c r="N17" s="507" t="str">
        <f t="shared" si="8"/>
        <v/>
      </c>
    </row>
    <row r="18" spans="1:14" x14ac:dyDescent="0.15">
      <c r="A18" s="324">
        <v>17</v>
      </c>
      <c r="B18" s="508"/>
      <c r="C18" s="508"/>
      <c r="D18" s="615"/>
      <c r="E18" s="509"/>
      <c r="F18" s="507" t="str">
        <f t="shared" si="0"/>
        <v/>
      </c>
      <c r="G18" s="507" t="str">
        <f t="shared" si="1"/>
        <v/>
      </c>
      <c r="H18" s="507" t="str">
        <f t="shared" si="2"/>
        <v/>
      </c>
      <c r="I18" s="507" t="str">
        <f t="shared" si="3"/>
        <v/>
      </c>
      <c r="J18" s="507" t="str">
        <f t="shared" si="4"/>
        <v/>
      </c>
      <c r="K18" s="507" t="str">
        <f t="shared" si="5"/>
        <v/>
      </c>
      <c r="L18" s="507" t="str">
        <f t="shared" si="6"/>
        <v/>
      </c>
      <c r="M18" s="507" t="str">
        <f t="shared" si="7"/>
        <v/>
      </c>
      <c r="N18" s="507" t="str">
        <f t="shared" si="8"/>
        <v/>
      </c>
    </row>
    <row r="19" spans="1:14" x14ac:dyDescent="0.15">
      <c r="A19" s="324">
        <v>18</v>
      </c>
      <c r="B19" s="508"/>
      <c r="C19" s="508"/>
      <c r="D19" s="615"/>
      <c r="E19" s="509"/>
      <c r="F19" s="507" t="str">
        <f t="shared" si="0"/>
        <v/>
      </c>
      <c r="G19" s="507" t="str">
        <f t="shared" si="1"/>
        <v/>
      </c>
      <c r="H19" s="507" t="str">
        <f t="shared" si="2"/>
        <v/>
      </c>
      <c r="I19" s="507" t="str">
        <f t="shared" si="3"/>
        <v/>
      </c>
      <c r="J19" s="507" t="str">
        <f t="shared" si="4"/>
        <v/>
      </c>
      <c r="K19" s="507" t="str">
        <f t="shared" si="5"/>
        <v/>
      </c>
      <c r="L19" s="507" t="str">
        <f t="shared" si="6"/>
        <v/>
      </c>
      <c r="M19" s="507" t="str">
        <f t="shared" si="7"/>
        <v/>
      </c>
      <c r="N19" s="507" t="str">
        <f t="shared" si="8"/>
        <v/>
      </c>
    </row>
    <row r="20" spans="1:14" x14ac:dyDescent="0.15">
      <c r="A20" s="324" t="s">
        <v>227</v>
      </c>
      <c r="B20" s="508"/>
      <c r="C20" s="508"/>
      <c r="D20" s="615"/>
      <c r="E20" s="509"/>
      <c r="F20" s="507" t="str">
        <f t="shared" si="0"/>
        <v/>
      </c>
      <c r="G20" s="507" t="str">
        <f t="shared" si="1"/>
        <v/>
      </c>
      <c r="H20" s="507" t="str">
        <f t="shared" si="2"/>
        <v/>
      </c>
      <c r="I20" s="507" t="str">
        <f t="shared" si="3"/>
        <v/>
      </c>
      <c r="J20" s="507" t="str">
        <f t="shared" si="4"/>
        <v/>
      </c>
      <c r="K20" s="507" t="str">
        <f t="shared" si="5"/>
        <v/>
      </c>
      <c r="L20" s="507" t="str">
        <f t="shared" si="6"/>
        <v/>
      </c>
      <c r="M20" s="507" t="str">
        <f t="shared" si="7"/>
        <v/>
      </c>
      <c r="N20" s="507" t="str">
        <f t="shared" si="8"/>
        <v/>
      </c>
    </row>
    <row r="21" spans="1:14" x14ac:dyDescent="0.15">
      <c r="A21" s="324" t="s">
        <v>228</v>
      </c>
      <c r="B21" s="508"/>
      <c r="C21" s="508"/>
      <c r="D21" s="615"/>
      <c r="E21" s="509"/>
      <c r="F21" s="507" t="str">
        <f t="shared" si="0"/>
        <v/>
      </c>
      <c r="G21" s="507" t="str">
        <f t="shared" si="1"/>
        <v/>
      </c>
      <c r="H21" s="507" t="str">
        <f t="shared" si="2"/>
        <v/>
      </c>
      <c r="I21" s="507" t="str">
        <f t="shared" si="3"/>
        <v/>
      </c>
      <c r="J21" s="507" t="str">
        <f t="shared" si="4"/>
        <v/>
      </c>
      <c r="K21" s="507" t="str">
        <f t="shared" si="5"/>
        <v/>
      </c>
      <c r="L21" s="507" t="str">
        <f t="shared" si="6"/>
        <v/>
      </c>
      <c r="M21" s="507" t="str">
        <f t="shared" si="7"/>
        <v/>
      </c>
      <c r="N21" s="507" t="str">
        <f t="shared" si="8"/>
        <v/>
      </c>
    </row>
    <row r="23" spans="1:14" x14ac:dyDescent="0.15">
      <c r="D23" t="s">
        <v>232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U30"/>
  <sheetViews>
    <sheetView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E38" sqref="AE38"/>
    </sheetView>
  </sheetViews>
  <sheetFormatPr defaultRowHeight="13.5" x14ac:dyDescent="0.15"/>
  <cols>
    <col min="1" max="1" width="9" style="39" customWidth="1"/>
    <col min="2" max="2" width="3.5" style="39" bestFit="1" customWidth="1"/>
    <col min="3" max="3" width="14.125" style="39" bestFit="1" customWidth="1"/>
    <col min="4" max="4" width="3.5" style="39" hidden="1" customWidth="1"/>
    <col min="5" max="7" width="3" style="39" hidden="1" customWidth="1"/>
    <col min="8" max="8" width="11.375" style="39" customWidth="1"/>
    <col min="9" max="9" width="3.5" style="39" bestFit="1" customWidth="1"/>
    <col min="10" max="10" width="14.125" style="39" bestFit="1" customWidth="1"/>
    <col min="11" max="14" width="3.5" style="39" hidden="1" customWidth="1"/>
    <col min="15" max="15" width="9" style="39" bestFit="1" customWidth="1"/>
    <col min="16" max="16" width="3.5" style="39" bestFit="1" customWidth="1"/>
    <col min="17" max="17" width="14.125" style="39" bestFit="1" customWidth="1"/>
    <col min="18" max="21" width="3.5" style="39" hidden="1" customWidth="1"/>
    <col min="22" max="22" width="10.5" style="39" bestFit="1" customWidth="1"/>
    <col min="23" max="23" width="3.5" style="39" bestFit="1" customWidth="1"/>
    <col min="24" max="24" width="14.125" style="39" bestFit="1" customWidth="1"/>
    <col min="25" max="28" width="3.5" style="39" hidden="1" customWidth="1"/>
    <col min="29" max="29" width="10.5" style="39" bestFit="1" customWidth="1"/>
    <col min="30" max="30" width="3.5" style="39" bestFit="1" customWidth="1"/>
    <col min="31" max="31" width="14.125" style="39" bestFit="1" customWidth="1"/>
    <col min="32" max="35" width="3.5" style="39" hidden="1" customWidth="1"/>
    <col min="36" max="36" width="10.5" style="39" bestFit="1" customWidth="1"/>
    <col min="37" max="37" width="3.5" style="39" bestFit="1" customWidth="1"/>
    <col min="38" max="38" width="14.125" style="39" bestFit="1" customWidth="1"/>
    <col min="39" max="42" width="3.5" style="39" hidden="1" customWidth="1"/>
    <col min="43" max="43" width="10.5" style="39" bestFit="1" customWidth="1"/>
    <col min="44" max="44" width="3.5" style="39" bestFit="1" customWidth="1"/>
    <col min="45" max="45" width="14.125" style="39" bestFit="1" customWidth="1"/>
    <col min="46" max="49" width="3.5" style="39" hidden="1" customWidth="1"/>
    <col min="50" max="50" width="9" style="39" bestFit="1" customWidth="1"/>
    <col min="51" max="51" width="3.5" style="39" bestFit="1" customWidth="1"/>
    <col min="52" max="52" width="14.125" style="39" bestFit="1" customWidth="1"/>
    <col min="53" max="56" width="3.5" style="39" hidden="1" customWidth="1"/>
    <col min="57" max="57" width="9" style="39" bestFit="1" customWidth="1"/>
    <col min="58" max="58" width="3.5" style="39" hidden="1" customWidth="1"/>
    <col min="59" max="59" width="14.125" style="39" hidden="1" customWidth="1"/>
    <col min="60" max="63" width="3.5" style="39" hidden="1" customWidth="1"/>
    <col min="64" max="64" width="9" style="39" hidden="1" customWidth="1"/>
    <col min="65" max="65" width="3.5" style="39" hidden="1" customWidth="1"/>
    <col min="66" max="66" width="14.125" style="39" hidden="1" customWidth="1"/>
    <col min="67" max="70" width="3.5" style="39" hidden="1" customWidth="1"/>
    <col min="71" max="71" width="9" style="39" hidden="1" customWidth="1"/>
    <col min="72" max="72" width="3.5" style="39" hidden="1" customWidth="1"/>
    <col min="73" max="73" width="14.125" style="39" hidden="1" customWidth="1"/>
    <col min="74" max="77" width="3.5" style="39" hidden="1" customWidth="1"/>
    <col min="78" max="78" width="9" style="39" hidden="1" customWidth="1"/>
    <col min="79" max="79" width="3.5" style="39" hidden="1" customWidth="1"/>
    <col min="80" max="80" width="14.125" style="39" hidden="1" customWidth="1"/>
    <col min="81" max="84" width="3.5" style="39" hidden="1" customWidth="1"/>
    <col min="85" max="85" width="9" style="39" hidden="1" customWidth="1"/>
    <col min="86" max="86" width="3.5" style="39" hidden="1" customWidth="1"/>
    <col min="87" max="87" width="14.125" style="39" hidden="1" customWidth="1"/>
    <col min="88" max="91" width="3.5" style="39" hidden="1" customWidth="1"/>
    <col min="92" max="92" width="9" style="39" hidden="1" customWidth="1"/>
    <col min="93" max="93" width="3.5" style="39" hidden="1" customWidth="1"/>
    <col min="94" max="94" width="14.125" style="39" hidden="1" customWidth="1"/>
    <col min="95" max="98" width="3.5" style="39" hidden="1" customWidth="1"/>
    <col min="99" max="99" width="9" style="39" hidden="1" customWidth="1"/>
    <col min="100" max="100" width="3.5" style="39" bestFit="1" customWidth="1"/>
    <col min="101" max="101" width="14.125" style="39" bestFit="1" customWidth="1"/>
    <col min="102" max="105" width="3.5" style="39" hidden="1" customWidth="1"/>
    <col min="106" max="106" width="9" style="39" bestFit="1" customWidth="1"/>
    <col min="107" max="107" width="3.5" style="39" bestFit="1" customWidth="1"/>
    <col min="108" max="108" width="14.125" style="39" bestFit="1" customWidth="1"/>
    <col min="109" max="112" width="3.5" style="39" hidden="1" customWidth="1"/>
    <col min="113" max="113" width="9" style="39" bestFit="1" customWidth="1"/>
    <col min="114" max="114" width="3.5" style="39" bestFit="1" customWidth="1"/>
    <col min="115" max="115" width="14.125" style="39" bestFit="1" customWidth="1"/>
    <col min="116" max="119" width="3.5" style="39" hidden="1" customWidth="1"/>
    <col min="120" max="120" width="9" style="39" bestFit="1" customWidth="1"/>
    <col min="121" max="121" width="3.5" style="39" bestFit="1" customWidth="1"/>
    <col min="122" max="122" width="14.125" style="39" bestFit="1" customWidth="1"/>
    <col min="123" max="126" width="3.5" style="39" hidden="1" customWidth="1"/>
    <col min="127" max="127" width="9" style="39" bestFit="1" customWidth="1"/>
    <col min="128" max="128" width="3.5" style="39" bestFit="1" customWidth="1"/>
    <col min="129" max="129" width="14.125" style="39" bestFit="1" customWidth="1"/>
    <col min="130" max="133" width="3.5" style="39" hidden="1" customWidth="1"/>
    <col min="134" max="134" width="9" style="39" bestFit="1" customWidth="1"/>
    <col min="135" max="135" width="3.5" style="39" bestFit="1" customWidth="1"/>
    <col min="136" max="136" width="14.125" style="39" bestFit="1" customWidth="1"/>
    <col min="137" max="140" width="3.5" style="39" hidden="1" customWidth="1"/>
    <col min="141" max="141" width="9" style="39" bestFit="1" customWidth="1"/>
    <col min="142" max="142" width="3.5" style="39" hidden="1" customWidth="1"/>
    <col min="143" max="143" width="14.125" style="39" hidden="1" customWidth="1"/>
    <col min="144" max="144" width="3.5" style="39" hidden="1" customWidth="1"/>
    <col min="145" max="145" width="3.375" style="39" hidden="1" customWidth="1"/>
    <col min="146" max="147" width="3.5" style="39" hidden="1" customWidth="1"/>
    <col min="148" max="148" width="9" style="39" hidden="1" customWidth="1"/>
    <col min="149" max="149" width="3.5" style="39" hidden="1" customWidth="1"/>
    <col min="150" max="150" width="14.125" style="39" hidden="1" customWidth="1"/>
    <col min="151" max="154" width="3.5" style="39" hidden="1" customWidth="1"/>
    <col min="155" max="155" width="9" style="39" hidden="1" customWidth="1"/>
    <col min="156" max="156" width="3.5" style="39" hidden="1" customWidth="1"/>
    <col min="157" max="157" width="14.125" style="39" hidden="1" customWidth="1"/>
    <col min="158" max="161" width="3.5" style="39" hidden="1" customWidth="1"/>
    <col min="162" max="162" width="9" style="39" hidden="1" customWidth="1"/>
    <col min="163" max="163" width="3.5" style="39" hidden="1" customWidth="1"/>
    <col min="164" max="164" width="14.125" style="39" hidden="1" customWidth="1"/>
    <col min="165" max="168" width="3.5" style="39" hidden="1" customWidth="1"/>
    <col min="169" max="169" width="9" style="39" hidden="1" customWidth="1"/>
    <col min="170" max="170" width="3.5" style="39" hidden="1" customWidth="1"/>
    <col min="171" max="171" width="14.125" style="39" hidden="1" customWidth="1"/>
    <col min="172" max="175" width="3.5" style="39" hidden="1" customWidth="1"/>
    <col min="176" max="176" width="9" style="39" hidden="1" customWidth="1"/>
    <col min="177" max="177" width="3.5" style="39" hidden="1" customWidth="1"/>
    <col min="178" max="178" width="14.125" style="39" hidden="1" customWidth="1"/>
    <col min="179" max="182" width="3.5" style="39" hidden="1" customWidth="1"/>
    <col min="183" max="183" width="9" style="39" hidden="1" customWidth="1"/>
    <col min="184" max="184" width="3.75" style="39" hidden="1" customWidth="1"/>
    <col min="185" max="185" width="14.125" style="39" hidden="1" customWidth="1"/>
    <col min="186" max="189" width="3.5" style="39" hidden="1" customWidth="1"/>
    <col min="190" max="190" width="9" style="39" hidden="1" customWidth="1"/>
    <col min="191" max="191" width="3.5" style="39" hidden="1" customWidth="1"/>
    <col min="192" max="192" width="14.125" style="39" hidden="1" customWidth="1"/>
    <col min="193" max="196" width="3.5" style="39" hidden="1" customWidth="1"/>
    <col min="197" max="197" width="9" style="39" hidden="1" customWidth="1"/>
    <col min="198" max="198" width="3.5" style="39" hidden="1" customWidth="1"/>
    <col min="199" max="199" width="14.125" style="39" hidden="1" customWidth="1"/>
    <col min="200" max="203" width="3.5" style="39" hidden="1" customWidth="1"/>
    <col min="204" max="204" width="9" style="39" hidden="1" customWidth="1"/>
    <col min="205" max="205" width="3.5" style="39" hidden="1" customWidth="1"/>
    <col min="206" max="206" width="14.125" style="39" hidden="1" customWidth="1"/>
    <col min="207" max="210" width="3.5" style="39" hidden="1" customWidth="1"/>
    <col min="211" max="211" width="9" style="39" hidden="1" customWidth="1"/>
    <col min="212" max="212" width="3.5" style="39" hidden="1" customWidth="1"/>
    <col min="213" max="213" width="14.125" style="39" hidden="1" customWidth="1"/>
    <col min="214" max="217" width="3.5" style="39" hidden="1" customWidth="1"/>
    <col min="218" max="218" width="9" style="39" hidden="1" customWidth="1"/>
    <col min="219" max="219" width="3.5" style="39" hidden="1" customWidth="1"/>
    <col min="220" max="220" width="14.125" style="39" hidden="1" customWidth="1"/>
    <col min="221" max="224" width="3.5" style="39" hidden="1" customWidth="1"/>
    <col min="225" max="225" width="9" style="39" hidden="1" customWidth="1"/>
    <col min="226" max="226" width="3.5" style="39" hidden="1" customWidth="1"/>
    <col min="227" max="227" width="14.125" style="39" hidden="1" customWidth="1"/>
    <col min="228" max="231" width="3.5" style="39" hidden="1" customWidth="1"/>
    <col min="232" max="232" width="9" style="39" hidden="1" customWidth="1"/>
    <col min="233" max="233" width="3.5" style="39" hidden="1" customWidth="1"/>
    <col min="234" max="234" width="14.125" style="39" hidden="1" customWidth="1"/>
    <col min="235" max="238" width="3.5" style="39" hidden="1" customWidth="1"/>
    <col min="239" max="239" width="9" style="39" hidden="1" customWidth="1"/>
    <col min="240" max="240" width="3.5" style="39" hidden="1" customWidth="1"/>
    <col min="241" max="241" width="14.125" style="39" hidden="1" customWidth="1"/>
    <col min="242" max="245" width="3.5" style="39" hidden="1" customWidth="1"/>
    <col min="246" max="246" width="9" style="39" hidden="1" customWidth="1"/>
    <col min="247" max="247" width="3.5" style="39" hidden="1" customWidth="1"/>
    <col min="248" max="248" width="14.125" style="39" hidden="1" customWidth="1"/>
    <col min="249" max="252" width="3.5" style="39" hidden="1" customWidth="1"/>
    <col min="253" max="253" width="9" style="39" hidden="1" customWidth="1"/>
    <col min="254" max="254" width="3.5" style="39" hidden="1" customWidth="1"/>
    <col min="255" max="255" width="14.125" style="39" hidden="1" customWidth="1"/>
    <col min="256" max="259" width="3.5" style="39" hidden="1" customWidth="1"/>
    <col min="260" max="260" width="9" style="39" hidden="1" customWidth="1"/>
    <col min="261" max="261" width="3.5" style="39" hidden="1" customWidth="1"/>
    <col min="262" max="262" width="14.125" style="39" hidden="1" customWidth="1"/>
    <col min="263" max="266" width="3.5" style="39" hidden="1" customWidth="1"/>
    <col min="267" max="267" width="9" style="39" hidden="1" customWidth="1"/>
    <col min="268" max="268" width="3.5" style="39" hidden="1" customWidth="1"/>
    <col min="269" max="269" width="14.125" style="39" hidden="1" customWidth="1"/>
    <col min="270" max="273" width="3.5" style="39" hidden="1" customWidth="1"/>
    <col min="274" max="274" width="9" style="39" hidden="1" customWidth="1"/>
    <col min="275" max="275" width="3.5" style="39" hidden="1" customWidth="1"/>
    <col min="276" max="276" width="14.125" style="39" hidden="1" customWidth="1"/>
    <col min="277" max="280" width="3.5" style="39" hidden="1" customWidth="1"/>
    <col min="281" max="281" width="9" style="39" hidden="1" customWidth="1"/>
  </cols>
  <sheetData>
    <row r="1" spans="1:281" x14ac:dyDescent="0.15">
      <c r="C1" s="40" t="s">
        <v>250</v>
      </c>
      <c r="D1" s="41"/>
      <c r="E1" s="41"/>
      <c r="F1" s="41"/>
      <c r="G1" s="41"/>
      <c r="H1" s="41" t="s">
        <v>30</v>
      </c>
      <c r="L1" s="41"/>
      <c r="M1" s="41"/>
      <c r="N1" s="41"/>
      <c r="S1" s="41"/>
      <c r="T1" s="41"/>
      <c r="U1" s="41"/>
      <c r="Z1" s="41"/>
      <c r="AA1" s="41"/>
      <c r="AB1" s="41"/>
      <c r="AG1" s="41"/>
      <c r="AH1" s="41"/>
      <c r="AI1" s="41"/>
      <c r="AN1" s="41"/>
      <c r="AO1" s="41"/>
      <c r="AP1" s="41"/>
      <c r="AU1" s="41"/>
      <c r="AV1" s="41"/>
      <c r="AW1" s="41"/>
      <c r="BB1" s="41"/>
      <c r="BC1" s="41"/>
      <c r="BD1" s="41"/>
      <c r="BI1" s="41"/>
      <c r="BJ1" s="41"/>
      <c r="BK1" s="41"/>
      <c r="BP1" s="41"/>
      <c r="BQ1" s="41"/>
      <c r="BR1" s="41"/>
      <c r="BW1" s="41"/>
      <c r="BX1" s="41"/>
      <c r="BY1" s="41"/>
      <c r="CD1" s="41"/>
      <c r="CE1" s="41"/>
      <c r="CF1" s="41"/>
      <c r="CK1" s="41"/>
      <c r="CL1" s="41"/>
      <c r="CM1" s="41"/>
      <c r="CR1" s="41"/>
      <c r="CS1" s="41"/>
      <c r="CT1" s="41"/>
      <c r="CY1" s="41"/>
      <c r="CZ1" s="41"/>
      <c r="DA1" s="41"/>
      <c r="DF1" s="41"/>
      <c r="DG1" s="41"/>
      <c r="DH1" s="41"/>
      <c r="DM1" s="41"/>
      <c r="DN1" s="41"/>
      <c r="DO1" s="41"/>
      <c r="DT1" s="41"/>
      <c r="DU1" s="41"/>
      <c r="DV1" s="41"/>
      <c r="EA1" s="41"/>
      <c r="EB1" s="41"/>
      <c r="EC1" s="41"/>
      <c r="EH1" s="41"/>
      <c r="EI1" s="41"/>
      <c r="EJ1" s="41"/>
      <c r="EO1" s="41"/>
      <c r="EP1" s="41"/>
      <c r="EQ1" s="41"/>
      <c r="EV1" s="41"/>
      <c r="EW1" s="41"/>
      <c r="EX1" s="41"/>
      <c r="FC1" s="41"/>
      <c r="FD1" s="41"/>
      <c r="FE1" s="41"/>
      <c r="FJ1" s="41"/>
      <c r="FK1" s="41"/>
      <c r="FL1" s="41"/>
      <c r="FQ1" s="41"/>
      <c r="FR1" s="41"/>
      <c r="FS1" s="41"/>
      <c r="FX1" s="41"/>
      <c r="FY1" s="41"/>
      <c r="FZ1" s="41"/>
      <c r="GE1" s="41"/>
      <c r="GF1" s="41"/>
      <c r="GG1" s="41"/>
      <c r="GL1" s="41"/>
      <c r="GM1" s="41"/>
      <c r="GN1" s="41"/>
      <c r="GS1" s="41"/>
      <c r="GT1" s="41"/>
      <c r="GU1" s="41"/>
      <c r="GZ1" s="41"/>
      <c r="HA1" s="41"/>
      <c r="HB1" s="41"/>
      <c r="HG1" s="41"/>
      <c r="HH1" s="41"/>
      <c r="HI1" s="41"/>
      <c r="HN1" s="41"/>
      <c r="HO1" s="41"/>
      <c r="HP1" s="41"/>
      <c r="HU1" s="41"/>
      <c r="HV1" s="41"/>
      <c r="HW1" s="41"/>
      <c r="IB1" s="41"/>
      <c r="IC1" s="41"/>
      <c r="ID1" s="41"/>
      <c r="II1" s="41"/>
      <c r="IJ1" s="41"/>
      <c r="IK1" s="41"/>
      <c r="IP1" s="41"/>
      <c r="IQ1" s="41"/>
      <c r="IR1" s="41"/>
      <c r="IW1" s="41"/>
      <c r="IX1" s="41"/>
      <c r="IY1" s="41"/>
      <c r="JD1" s="41"/>
      <c r="JE1" s="41"/>
      <c r="JF1" s="41"/>
      <c r="JK1" s="41"/>
      <c r="JL1" s="41"/>
      <c r="JM1" s="41"/>
      <c r="JR1" s="41"/>
      <c r="JS1" s="41"/>
      <c r="JT1" s="41"/>
    </row>
    <row r="2" spans="1:281" x14ac:dyDescent="0.15">
      <c r="C2" s="601" t="s">
        <v>251</v>
      </c>
      <c r="D2" s="41"/>
      <c r="E2" s="41"/>
      <c r="F2" s="41"/>
      <c r="G2" s="41"/>
      <c r="H2" s="41" t="s">
        <v>56</v>
      </c>
      <c r="L2" s="41"/>
      <c r="M2" s="41"/>
      <c r="N2" s="41"/>
      <c r="S2" s="41"/>
      <c r="T2" s="41"/>
      <c r="U2" s="41"/>
      <c r="Z2" s="41"/>
      <c r="AA2" s="41"/>
      <c r="AB2" s="41"/>
      <c r="AG2" s="41"/>
      <c r="AH2" s="41"/>
      <c r="AI2" s="41"/>
      <c r="AN2" s="41"/>
      <c r="AO2" s="41"/>
      <c r="AP2" s="41"/>
      <c r="AU2" s="41"/>
      <c r="AV2" s="41"/>
      <c r="AW2" s="41"/>
      <c r="BB2" s="41"/>
      <c r="BC2" s="41"/>
      <c r="BD2" s="41"/>
      <c r="BI2" s="41"/>
      <c r="BJ2" s="41"/>
      <c r="BK2" s="41"/>
      <c r="BP2" s="41"/>
      <c r="BQ2" s="41"/>
      <c r="BR2" s="41"/>
      <c r="BW2" s="41"/>
      <c r="BX2" s="41"/>
      <c r="BY2" s="41"/>
      <c r="CD2" s="41"/>
      <c r="CE2" s="41"/>
      <c r="CF2" s="41"/>
      <c r="CK2" s="41"/>
      <c r="CL2" s="41"/>
      <c r="CM2" s="41"/>
      <c r="CR2" s="41"/>
      <c r="CS2" s="41"/>
      <c r="CT2" s="41"/>
      <c r="CY2" s="41"/>
      <c r="CZ2" s="41"/>
      <c r="DA2" s="41"/>
      <c r="DF2" s="41"/>
      <c r="DG2" s="41"/>
      <c r="DH2" s="41"/>
      <c r="DM2" s="41"/>
      <c r="DN2" s="41"/>
      <c r="DO2" s="41"/>
      <c r="DT2" s="41"/>
      <c r="DU2" s="41"/>
      <c r="DV2" s="41"/>
      <c r="EA2" s="41"/>
      <c r="EB2" s="41"/>
      <c r="EC2" s="41"/>
      <c r="EH2" s="41"/>
      <c r="EI2" s="41"/>
      <c r="EJ2" s="41"/>
      <c r="EO2" s="41"/>
      <c r="EP2" s="41"/>
      <c r="EQ2" s="41"/>
      <c r="EV2" s="41"/>
      <c r="EW2" s="41"/>
      <c r="EX2" s="41"/>
      <c r="FC2" s="41"/>
      <c r="FD2" s="41"/>
      <c r="FE2" s="41"/>
      <c r="FJ2" s="41"/>
      <c r="FK2" s="41"/>
      <c r="FL2" s="41"/>
      <c r="FQ2" s="41"/>
      <c r="FR2" s="41"/>
      <c r="FS2" s="41"/>
      <c r="FX2" s="41"/>
      <c r="FY2" s="41"/>
      <c r="FZ2" s="41"/>
      <c r="GE2" s="41"/>
      <c r="GF2" s="41"/>
      <c r="GG2" s="41"/>
      <c r="GL2" s="41"/>
      <c r="GM2" s="41"/>
      <c r="GN2" s="41"/>
      <c r="GS2" s="41"/>
      <c r="GT2" s="41"/>
      <c r="GU2" s="41"/>
      <c r="GZ2" s="41"/>
      <c r="HA2" s="41"/>
      <c r="HB2" s="41"/>
      <c r="HG2" s="41"/>
      <c r="HH2" s="41"/>
      <c r="HI2" s="41"/>
      <c r="HN2" s="41"/>
      <c r="HO2" s="41"/>
      <c r="HP2" s="41"/>
      <c r="HU2" s="41"/>
      <c r="HV2" s="41"/>
      <c r="HW2" s="41"/>
      <c r="IB2" s="41"/>
      <c r="IC2" s="41"/>
      <c r="ID2" s="41"/>
      <c r="II2" s="41"/>
      <c r="IJ2" s="41"/>
      <c r="IK2" s="41"/>
      <c r="IP2" s="41"/>
      <c r="IQ2" s="41"/>
      <c r="IR2" s="41"/>
      <c r="IW2" s="41"/>
      <c r="IX2" s="41"/>
      <c r="IY2" s="41"/>
      <c r="JD2" s="41"/>
      <c r="JE2" s="41"/>
      <c r="JF2" s="41"/>
      <c r="JK2" s="41"/>
      <c r="JL2" s="41"/>
      <c r="JM2" s="41"/>
      <c r="JR2" s="41"/>
      <c r="JS2" s="41"/>
      <c r="JT2" s="41"/>
    </row>
    <row r="3" spans="1:281" x14ac:dyDescent="0.15">
      <c r="D3" s="41"/>
      <c r="E3" s="41"/>
      <c r="F3" s="41"/>
      <c r="G3" s="41"/>
      <c r="H3" s="41" t="s">
        <v>57</v>
      </c>
      <c r="L3" s="41"/>
      <c r="M3" s="41"/>
      <c r="N3" s="41"/>
      <c r="S3" s="41"/>
      <c r="T3" s="41"/>
      <c r="U3" s="41"/>
      <c r="Z3" s="41"/>
      <c r="AA3" s="41"/>
      <c r="AB3" s="41"/>
      <c r="AG3" s="41"/>
      <c r="AH3" s="41"/>
      <c r="AI3" s="41"/>
      <c r="AN3" s="41"/>
      <c r="AO3" s="41"/>
      <c r="AP3" s="41"/>
      <c r="AU3" s="41"/>
      <c r="AV3" s="41"/>
      <c r="AW3" s="41"/>
      <c r="BB3" s="41"/>
      <c r="BC3" s="41"/>
      <c r="BD3" s="41"/>
      <c r="BI3" s="41"/>
      <c r="BJ3" s="41"/>
      <c r="BK3" s="41"/>
      <c r="BP3" s="41"/>
      <c r="BQ3" s="41"/>
      <c r="BR3" s="41"/>
      <c r="BW3" s="41"/>
      <c r="BX3" s="41"/>
      <c r="BY3" s="41"/>
      <c r="CD3" s="41"/>
      <c r="CE3" s="41"/>
      <c r="CF3" s="41"/>
      <c r="CK3" s="41"/>
      <c r="CL3" s="41"/>
      <c r="CM3" s="41"/>
      <c r="CR3" s="41"/>
      <c r="CS3" s="41"/>
      <c r="CT3" s="41"/>
      <c r="CY3" s="41"/>
      <c r="CZ3" s="41"/>
      <c r="DA3" s="41"/>
      <c r="DF3" s="41"/>
      <c r="DG3" s="41"/>
      <c r="DH3" s="41"/>
      <c r="DM3" s="41"/>
      <c r="DN3" s="41"/>
      <c r="DO3" s="41"/>
      <c r="DT3" s="41"/>
      <c r="DU3" s="41"/>
      <c r="DV3" s="41"/>
      <c r="EA3" s="41"/>
      <c r="EB3" s="41"/>
      <c r="EC3" s="41"/>
      <c r="EH3" s="41"/>
      <c r="EI3" s="41"/>
      <c r="EJ3" s="41"/>
      <c r="EO3" s="41"/>
      <c r="EP3" s="41"/>
      <c r="EQ3" s="41"/>
      <c r="EV3" s="41"/>
      <c r="EW3" s="41"/>
      <c r="EX3" s="41"/>
      <c r="FC3" s="41"/>
      <c r="FD3" s="41"/>
      <c r="FE3" s="41"/>
      <c r="FJ3" s="41"/>
      <c r="FK3" s="41"/>
      <c r="FL3" s="41"/>
      <c r="FQ3" s="41"/>
      <c r="FR3" s="41"/>
      <c r="FS3" s="41"/>
      <c r="FX3" s="41"/>
      <c r="FY3" s="41"/>
      <c r="FZ3" s="41"/>
      <c r="GE3" s="41"/>
      <c r="GF3" s="41"/>
      <c r="GG3" s="41"/>
      <c r="GL3" s="41"/>
      <c r="GM3" s="41"/>
      <c r="GN3" s="41"/>
      <c r="GS3" s="41"/>
      <c r="GT3" s="41"/>
      <c r="GU3" s="41"/>
      <c r="GZ3" s="41"/>
      <c r="HA3" s="41"/>
      <c r="HB3" s="41"/>
      <c r="HG3" s="41"/>
      <c r="HH3" s="41"/>
      <c r="HI3" s="41"/>
      <c r="HN3" s="41"/>
      <c r="HO3" s="41"/>
      <c r="HP3" s="41"/>
      <c r="HU3" s="41"/>
      <c r="HV3" s="41"/>
      <c r="HW3" s="41"/>
      <c r="IB3" s="41"/>
      <c r="IC3" s="41"/>
      <c r="ID3" s="41"/>
      <c r="II3" s="41"/>
      <c r="IJ3" s="41"/>
      <c r="IK3" s="41"/>
      <c r="IP3" s="41"/>
      <c r="IQ3" s="41"/>
      <c r="IR3" s="41"/>
      <c r="IW3" s="41"/>
      <c r="IX3" s="41"/>
      <c r="IY3" s="41"/>
      <c r="JD3" s="41"/>
      <c r="JE3" s="41"/>
      <c r="JF3" s="41"/>
      <c r="JK3" s="41"/>
      <c r="JL3" s="41"/>
      <c r="JM3" s="41"/>
      <c r="JR3" s="41"/>
      <c r="JS3" s="41"/>
      <c r="JT3" s="41"/>
    </row>
    <row r="4" spans="1:281" x14ac:dyDescent="0.15">
      <c r="A4" s="39" t="s">
        <v>31</v>
      </c>
      <c r="B4" s="489" t="s">
        <v>100</v>
      </c>
      <c r="C4" s="490"/>
      <c r="D4" s="487"/>
      <c r="E4" s="500"/>
      <c r="F4" s="500"/>
      <c r="G4" s="500"/>
      <c r="H4" s="488"/>
      <c r="I4" s="782" t="s">
        <v>100</v>
      </c>
      <c r="J4" s="783"/>
      <c r="K4" s="475"/>
      <c r="L4" s="500"/>
      <c r="M4" s="500"/>
      <c r="N4" s="500"/>
      <c r="O4" s="42"/>
      <c r="P4" s="499">
        <v>1</v>
      </c>
      <c r="Q4" s="475"/>
      <c r="R4" s="475"/>
      <c r="S4" s="500"/>
      <c r="T4" s="500"/>
      <c r="U4" s="500"/>
      <c r="V4" s="42"/>
      <c r="W4" s="499">
        <f>P4+1</f>
        <v>2</v>
      </c>
      <c r="X4" s="475"/>
      <c r="Y4" s="475"/>
      <c r="Z4" s="500"/>
      <c r="AA4" s="500"/>
      <c r="AB4" s="500"/>
      <c r="AC4" s="42"/>
      <c r="AD4" s="499">
        <f>W4+1</f>
        <v>3</v>
      </c>
      <c r="AE4" s="475"/>
      <c r="AF4" s="475"/>
      <c r="AG4" s="500"/>
      <c r="AH4" s="500"/>
      <c r="AI4" s="500"/>
      <c r="AJ4" s="42"/>
      <c r="AK4" s="499">
        <f>AD4+1</f>
        <v>4</v>
      </c>
      <c r="AL4" s="475"/>
      <c r="AM4" s="475"/>
      <c r="AN4" s="500"/>
      <c r="AO4" s="500"/>
      <c r="AP4" s="500"/>
      <c r="AQ4" s="42"/>
      <c r="AR4" s="499">
        <f>AK4+1</f>
        <v>5</v>
      </c>
      <c r="AS4" s="475"/>
      <c r="AT4" s="475"/>
      <c r="AU4" s="500"/>
      <c r="AV4" s="500"/>
      <c r="AW4" s="500"/>
      <c r="AX4" s="42"/>
      <c r="AY4" s="499">
        <f>AR4+1</f>
        <v>6</v>
      </c>
      <c r="AZ4" s="475"/>
      <c r="BA4" s="475"/>
      <c r="BB4" s="500"/>
      <c r="BC4" s="500"/>
      <c r="BD4" s="500"/>
      <c r="BE4" s="42"/>
      <c r="BF4" s="499">
        <f>AY4+1</f>
        <v>7</v>
      </c>
      <c r="BG4" s="475"/>
      <c r="BH4" s="475"/>
      <c r="BI4" s="500"/>
      <c r="BJ4" s="500"/>
      <c r="BK4" s="500"/>
      <c r="BL4" s="42"/>
      <c r="BM4" s="499">
        <f>BF4+1</f>
        <v>8</v>
      </c>
      <c r="BN4" s="475"/>
      <c r="BO4" s="475"/>
      <c r="BP4" s="500"/>
      <c r="BQ4" s="500"/>
      <c r="BR4" s="500"/>
      <c r="BS4" s="42"/>
      <c r="BT4" s="499">
        <f>BM4+1</f>
        <v>9</v>
      </c>
      <c r="BU4" s="475"/>
      <c r="BV4" s="475"/>
      <c r="BW4" s="500"/>
      <c r="BX4" s="500"/>
      <c r="BY4" s="500"/>
      <c r="BZ4" s="42"/>
      <c r="CA4" s="499">
        <f>BT4+1</f>
        <v>10</v>
      </c>
      <c r="CB4" s="475"/>
      <c r="CC4" s="475"/>
      <c r="CD4" s="500"/>
      <c r="CE4" s="500"/>
      <c r="CF4" s="500"/>
      <c r="CG4" s="42"/>
      <c r="CH4" s="499">
        <f>CA4+1</f>
        <v>11</v>
      </c>
      <c r="CI4" s="475"/>
      <c r="CJ4" s="475"/>
      <c r="CK4" s="500"/>
      <c r="CL4" s="500"/>
      <c r="CM4" s="500"/>
      <c r="CN4" s="42"/>
      <c r="CO4" s="499">
        <f>CH4+1</f>
        <v>12</v>
      </c>
      <c r="CP4" s="475"/>
      <c r="CQ4" s="475"/>
      <c r="CR4" s="500"/>
      <c r="CS4" s="500"/>
      <c r="CT4" s="500"/>
      <c r="CU4" s="42"/>
      <c r="CV4" s="499">
        <f>CO4+1</f>
        <v>13</v>
      </c>
      <c r="CW4" s="475"/>
      <c r="CX4" s="475"/>
      <c r="CY4" s="500"/>
      <c r="CZ4" s="500"/>
      <c r="DA4" s="500"/>
      <c r="DB4" s="42"/>
      <c r="DC4" s="499">
        <f>CV4+1</f>
        <v>14</v>
      </c>
      <c r="DD4" s="475"/>
      <c r="DE4" s="475"/>
      <c r="DF4" s="500"/>
      <c r="DG4" s="500"/>
      <c r="DH4" s="500"/>
      <c r="DI4" s="42"/>
      <c r="DJ4" s="499">
        <f>DC4+1</f>
        <v>15</v>
      </c>
      <c r="DK4" s="475"/>
      <c r="DL4" s="475"/>
      <c r="DM4" s="500"/>
      <c r="DN4" s="500"/>
      <c r="DO4" s="500"/>
      <c r="DP4" s="42"/>
      <c r="DQ4" s="499">
        <f>DJ4+1</f>
        <v>16</v>
      </c>
      <c r="DR4" s="475"/>
      <c r="DS4" s="475"/>
      <c r="DT4" s="500"/>
      <c r="DU4" s="500"/>
      <c r="DV4" s="500"/>
      <c r="DW4" s="42"/>
      <c r="DX4" s="499">
        <f>DQ4+1</f>
        <v>17</v>
      </c>
      <c r="DY4" s="475"/>
      <c r="DZ4" s="475"/>
      <c r="EA4" s="500"/>
      <c r="EB4" s="500"/>
      <c r="EC4" s="500"/>
      <c r="ED4" s="42"/>
      <c r="EE4" s="499">
        <f>DX4+1</f>
        <v>18</v>
      </c>
      <c r="EF4" s="475"/>
      <c r="EG4" s="475"/>
      <c r="EH4" s="500"/>
      <c r="EI4" s="500"/>
      <c r="EJ4" s="500"/>
      <c r="EK4" s="42"/>
      <c r="EL4" s="499">
        <f>EE4+1</f>
        <v>19</v>
      </c>
      <c r="EM4" s="475"/>
      <c r="EN4" s="475"/>
      <c r="EO4" s="500"/>
      <c r="EP4" s="500"/>
      <c r="EQ4" s="500"/>
      <c r="ER4" s="42"/>
      <c r="ES4" s="499">
        <f>EL4+1</f>
        <v>20</v>
      </c>
      <c r="ET4" s="475"/>
      <c r="EU4" s="475"/>
      <c r="EV4" s="500"/>
      <c r="EW4" s="500"/>
      <c r="EX4" s="500"/>
      <c r="EY4" s="42"/>
      <c r="EZ4" s="499">
        <f>ES4+1</f>
        <v>21</v>
      </c>
      <c r="FA4" s="475"/>
      <c r="FB4" s="475"/>
      <c r="FC4" s="500"/>
      <c r="FD4" s="500"/>
      <c r="FE4" s="500"/>
      <c r="FF4" s="42"/>
      <c r="FG4" s="499">
        <f>EZ4+1</f>
        <v>22</v>
      </c>
      <c r="FH4" s="475"/>
      <c r="FI4" s="475"/>
      <c r="FJ4" s="500"/>
      <c r="FK4" s="500"/>
      <c r="FL4" s="500"/>
      <c r="FM4" s="42"/>
      <c r="FN4" s="499">
        <f>FG4+1</f>
        <v>23</v>
      </c>
      <c r="FO4" s="475"/>
      <c r="FP4" s="475"/>
      <c r="FQ4" s="500"/>
      <c r="FR4" s="500"/>
      <c r="FS4" s="500"/>
      <c r="FT4" s="42"/>
      <c r="FU4" s="499">
        <f>FN4+1</f>
        <v>24</v>
      </c>
      <c r="FV4" s="475"/>
      <c r="FW4" s="475"/>
      <c r="FX4" s="500"/>
      <c r="FY4" s="500"/>
      <c r="FZ4" s="500"/>
      <c r="GA4" s="42"/>
      <c r="GB4" s="499">
        <f>FU4+1</f>
        <v>25</v>
      </c>
      <c r="GC4" s="475"/>
      <c r="GD4" s="475"/>
      <c r="GE4" s="500"/>
      <c r="GF4" s="500"/>
      <c r="GG4" s="500"/>
      <c r="GH4" s="42"/>
      <c r="GI4" s="499">
        <f>GB4+1</f>
        <v>26</v>
      </c>
      <c r="GJ4" s="475"/>
      <c r="GK4" s="475"/>
      <c r="GL4" s="500"/>
      <c r="GM4" s="500"/>
      <c r="GN4" s="500"/>
      <c r="GO4" s="42"/>
      <c r="GP4" s="499">
        <f>GI4+1</f>
        <v>27</v>
      </c>
      <c r="GQ4" s="475"/>
      <c r="GR4" s="475"/>
      <c r="GS4" s="500"/>
      <c r="GT4" s="500"/>
      <c r="GU4" s="500"/>
      <c r="GV4" s="42"/>
      <c r="GW4" s="499">
        <f>GP4+1</f>
        <v>28</v>
      </c>
      <c r="GX4" s="475"/>
      <c r="GY4" s="475"/>
      <c r="GZ4" s="500"/>
      <c r="HA4" s="500"/>
      <c r="HB4" s="500"/>
      <c r="HC4" s="42"/>
      <c r="HD4" s="499">
        <f>GW4+1</f>
        <v>29</v>
      </c>
      <c r="HE4" s="475"/>
      <c r="HF4" s="475"/>
      <c r="HG4" s="500"/>
      <c r="HH4" s="500"/>
      <c r="HI4" s="500"/>
      <c r="HJ4" s="42"/>
      <c r="HK4" s="499">
        <f>HD4+1</f>
        <v>30</v>
      </c>
      <c r="HL4" s="475"/>
      <c r="HM4" s="475"/>
      <c r="HN4" s="500"/>
      <c r="HO4" s="500"/>
      <c r="HP4" s="500"/>
      <c r="HQ4" s="42"/>
      <c r="HR4" s="499">
        <f>HK4+1</f>
        <v>31</v>
      </c>
      <c r="HS4" s="475"/>
      <c r="HT4" s="475"/>
      <c r="HU4" s="500"/>
      <c r="HV4" s="500"/>
      <c r="HW4" s="500"/>
      <c r="HX4" s="42"/>
      <c r="HY4" s="499">
        <f>HR4+1</f>
        <v>32</v>
      </c>
      <c r="HZ4" s="475"/>
      <c r="IA4" s="475"/>
      <c r="IB4" s="500"/>
      <c r="IC4" s="500"/>
      <c r="ID4" s="500"/>
      <c r="IE4" s="42"/>
      <c r="IF4" s="499">
        <f>HY4+1</f>
        <v>33</v>
      </c>
      <c r="IG4" s="475"/>
      <c r="IH4" s="475"/>
      <c r="II4" s="500"/>
      <c r="IJ4" s="500"/>
      <c r="IK4" s="500"/>
      <c r="IL4" s="42"/>
      <c r="IM4" s="499">
        <f>IF4+1</f>
        <v>34</v>
      </c>
      <c r="IN4" s="475"/>
      <c r="IO4" s="475"/>
      <c r="IP4" s="500"/>
      <c r="IQ4" s="500"/>
      <c r="IR4" s="500"/>
      <c r="IS4" s="42"/>
      <c r="IT4" s="499">
        <f>IM4+1</f>
        <v>35</v>
      </c>
      <c r="IU4" s="475"/>
      <c r="IV4" s="475"/>
      <c r="IW4" s="500"/>
      <c r="IX4" s="500"/>
      <c r="IY4" s="500"/>
      <c r="IZ4" s="42"/>
      <c r="JA4" s="499">
        <f>IT4+1</f>
        <v>36</v>
      </c>
      <c r="JB4" s="475"/>
      <c r="JC4" s="475"/>
      <c r="JD4" s="500"/>
      <c r="JE4" s="500"/>
      <c r="JF4" s="500"/>
      <c r="JG4" s="42"/>
      <c r="JH4" s="499">
        <f>JA4+1</f>
        <v>37</v>
      </c>
      <c r="JI4" s="475"/>
      <c r="JJ4" s="475"/>
      <c r="JK4" s="500"/>
      <c r="JL4" s="500"/>
      <c r="JM4" s="500"/>
      <c r="JN4" s="42"/>
      <c r="JO4" s="499">
        <f>JH4+1</f>
        <v>38</v>
      </c>
      <c r="JP4" s="475"/>
      <c r="JQ4" s="475"/>
      <c r="JR4" s="500"/>
      <c r="JS4" s="500"/>
      <c r="JT4" s="500"/>
      <c r="JU4" s="42"/>
    </row>
    <row r="5" spans="1:281" x14ac:dyDescent="0.15">
      <c r="A5" s="43" t="s">
        <v>32</v>
      </c>
      <c r="B5" s="792"/>
      <c r="C5" s="793"/>
      <c r="D5" s="491"/>
      <c r="E5" s="491"/>
      <c r="F5" s="491"/>
      <c r="G5" s="491"/>
      <c r="H5" s="492"/>
      <c r="I5" s="792"/>
      <c r="J5" s="793"/>
      <c r="K5" s="476"/>
      <c r="L5" s="491"/>
      <c r="M5" s="491"/>
      <c r="N5" s="491"/>
      <c r="O5" s="44"/>
      <c r="P5" s="790" t="s">
        <v>238</v>
      </c>
      <c r="Q5" s="791"/>
      <c r="R5" s="476"/>
      <c r="S5" s="491"/>
      <c r="T5" s="491"/>
      <c r="U5" s="491"/>
      <c r="V5" s="44"/>
      <c r="W5" s="790" t="s">
        <v>239</v>
      </c>
      <c r="X5" s="791"/>
      <c r="Y5" s="476"/>
      <c r="Z5" s="491"/>
      <c r="AA5" s="491"/>
      <c r="AB5" s="491"/>
      <c r="AC5" s="44"/>
      <c r="AD5" s="790" t="s">
        <v>240</v>
      </c>
      <c r="AE5" s="791"/>
      <c r="AF5" s="476"/>
      <c r="AG5" s="491"/>
      <c r="AH5" s="491"/>
      <c r="AI5" s="491"/>
      <c r="AJ5" s="44"/>
      <c r="AK5" s="790" t="s">
        <v>241</v>
      </c>
      <c r="AL5" s="791"/>
      <c r="AM5" s="476"/>
      <c r="AN5" s="491"/>
      <c r="AO5" s="491"/>
      <c r="AP5" s="491"/>
      <c r="AQ5" s="44"/>
      <c r="AR5" s="790" t="s">
        <v>242</v>
      </c>
      <c r="AS5" s="791"/>
      <c r="AT5" s="476"/>
      <c r="AU5" s="491"/>
      <c r="AV5" s="491"/>
      <c r="AW5" s="491"/>
      <c r="AX5" s="44"/>
      <c r="AY5" s="790" t="s">
        <v>243</v>
      </c>
      <c r="AZ5" s="791"/>
      <c r="BA5" s="476"/>
      <c r="BB5" s="491"/>
      <c r="BC5" s="491"/>
      <c r="BD5" s="491"/>
      <c r="BE5" s="44"/>
      <c r="BF5" s="790" t="s">
        <v>244</v>
      </c>
      <c r="BG5" s="791"/>
      <c r="BH5" s="476"/>
      <c r="BI5" s="491"/>
      <c r="BJ5" s="491"/>
      <c r="BK5" s="491"/>
      <c r="BL5" s="44"/>
      <c r="BM5" s="790" t="s">
        <v>245</v>
      </c>
      <c r="BN5" s="791"/>
      <c r="BO5" s="476"/>
      <c r="BP5" s="491"/>
      <c r="BQ5" s="491"/>
      <c r="BR5" s="491"/>
      <c r="BS5" s="44"/>
      <c r="BT5" s="790" t="s">
        <v>246</v>
      </c>
      <c r="BU5" s="791"/>
      <c r="BV5" s="476"/>
      <c r="BW5" s="491"/>
      <c r="BX5" s="491"/>
      <c r="BY5" s="491"/>
      <c r="BZ5" s="44"/>
      <c r="CA5" s="790" t="s">
        <v>247</v>
      </c>
      <c r="CB5" s="791"/>
      <c r="CC5" s="476"/>
      <c r="CD5" s="491"/>
      <c r="CE5" s="491"/>
      <c r="CF5" s="491"/>
      <c r="CG5" s="44"/>
      <c r="CH5" s="790" t="s">
        <v>248</v>
      </c>
      <c r="CI5" s="791"/>
      <c r="CJ5" s="476"/>
      <c r="CK5" s="491"/>
      <c r="CL5" s="491"/>
      <c r="CM5" s="491"/>
      <c r="CN5" s="44"/>
      <c r="CO5" s="790" t="s">
        <v>249</v>
      </c>
      <c r="CP5" s="791"/>
      <c r="CQ5" s="476"/>
      <c r="CR5" s="491"/>
      <c r="CS5" s="491"/>
      <c r="CT5" s="491"/>
      <c r="CU5" s="44"/>
      <c r="CV5" s="788" t="s">
        <v>252</v>
      </c>
      <c r="CW5" s="789"/>
      <c r="CX5" s="476"/>
      <c r="CY5" s="491"/>
      <c r="CZ5" s="491"/>
      <c r="DA5" s="491"/>
      <c r="DB5" s="44"/>
      <c r="DC5" s="788" t="s">
        <v>253</v>
      </c>
      <c r="DD5" s="789"/>
      <c r="DE5" s="476"/>
      <c r="DF5" s="491"/>
      <c r="DG5" s="491"/>
      <c r="DH5" s="491"/>
      <c r="DI5" s="44"/>
      <c r="DJ5" s="788" t="s">
        <v>254</v>
      </c>
      <c r="DK5" s="789"/>
      <c r="DL5" s="476"/>
      <c r="DM5" s="491"/>
      <c r="DN5" s="491"/>
      <c r="DO5" s="491"/>
      <c r="DP5" s="44"/>
      <c r="DQ5" s="788" t="s">
        <v>255</v>
      </c>
      <c r="DR5" s="789"/>
      <c r="DS5" s="476"/>
      <c r="DT5" s="491"/>
      <c r="DU5" s="491"/>
      <c r="DV5" s="491"/>
      <c r="DW5" s="44"/>
      <c r="DX5" s="788" t="s">
        <v>256</v>
      </c>
      <c r="DY5" s="789"/>
      <c r="DZ5" s="476"/>
      <c r="EA5" s="491"/>
      <c r="EB5" s="491"/>
      <c r="EC5" s="491"/>
      <c r="ED5" s="44"/>
      <c r="EE5" s="788" t="s">
        <v>257</v>
      </c>
      <c r="EF5" s="789"/>
      <c r="EG5" s="476"/>
      <c r="EH5" s="491"/>
      <c r="EI5" s="491"/>
      <c r="EJ5" s="491"/>
      <c r="EK5" s="44"/>
      <c r="EL5" s="788" t="s">
        <v>258</v>
      </c>
      <c r="EM5" s="789"/>
      <c r="EN5" s="476"/>
      <c r="EO5" s="491"/>
      <c r="EP5" s="491"/>
      <c r="EQ5" s="491"/>
      <c r="ER5" s="44"/>
      <c r="ES5" s="788" t="s">
        <v>259</v>
      </c>
      <c r="ET5" s="789"/>
      <c r="EU5" s="476"/>
      <c r="EV5" s="491"/>
      <c r="EW5" s="491"/>
      <c r="EX5" s="491"/>
      <c r="EY5" s="44"/>
      <c r="EZ5" s="788" t="s">
        <v>260</v>
      </c>
      <c r="FA5" s="789"/>
      <c r="FB5" s="476"/>
      <c r="FC5" s="491"/>
      <c r="FD5" s="491"/>
      <c r="FE5" s="491"/>
      <c r="FF5" s="44"/>
      <c r="FG5" s="788" t="s">
        <v>261</v>
      </c>
      <c r="FH5" s="789"/>
      <c r="FI5" s="476"/>
      <c r="FJ5" s="491"/>
      <c r="FK5" s="491"/>
      <c r="FL5" s="491"/>
      <c r="FM5" s="44"/>
      <c r="FN5" s="788" t="s">
        <v>262</v>
      </c>
      <c r="FO5" s="789"/>
      <c r="FP5" s="476"/>
      <c r="FQ5" s="491"/>
      <c r="FR5" s="491"/>
      <c r="FS5" s="491"/>
      <c r="FT5" s="44"/>
      <c r="FU5" s="788" t="s">
        <v>263</v>
      </c>
      <c r="FV5" s="789"/>
      <c r="FW5" s="476"/>
      <c r="FX5" s="491"/>
      <c r="FY5" s="491"/>
      <c r="FZ5" s="491"/>
      <c r="GA5" s="44"/>
      <c r="GB5" s="458"/>
      <c r="GC5" s="477"/>
      <c r="GD5" s="476"/>
      <c r="GE5" s="491"/>
      <c r="GF5" s="491"/>
      <c r="GG5" s="491"/>
      <c r="GH5" s="44"/>
      <c r="GI5" s="790"/>
      <c r="GJ5" s="791"/>
      <c r="GK5" s="476"/>
      <c r="GL5" s="491"/>
      <c r="GM5" s="491"/>
      <c r="GN5" s="491"/>
      <c r="GO5" s="44"/>
      <c r="GP5" s="790"/>
      <c r="GQ5" s="791"/>
      <c r="GR5" s="476"/>
      <c r="GS5" s="491"/>
      <c r="GT5" s="491"/>
      <c r="GU5" s="491"/>
      <c r="GV5" s="44"/>
      <c r="GW5" s="790"/>
      <c r="GX5" s="791"/>
      <c r="GY5" s="476"/>
      <c r="GZ5" s="491"/>
      <c r="HA5" s="491"/>
      <c r="HB5" s="491"/>
      <c r="HC5" s="44"/>
      <c r="HD5" s="790"/>
      <c r="HE5" s="791"/>
      <c r="HF5" s="476"/>
      <c r="HG5" s="491"/>
      <c r="HH5" s="491"/>
      <c r="HI5" s="491"/>
      <c r="HJ5" s="44"/>
      <c r="HK5" s="790"/>
      <c r="HL5" s="791"/>
      <c r="HM5" s="476"/>
      <c r="HN5" s="491"/>
      <c r="HO5" s="491"/>
      <c r="HP5" s="491"/>
      <c r="HQ5" s="44"/>
      <c r="HR5" s="790"/>
      <c r="HS5" s="791"/>
      <c r="HT5" s="476"/>
      <c r="HU5" s="491"/>
      <c r="HV5" s="491"/>
      <c r="HW5" s="491"/>
      <c r="HX5" s="44"/>
      <c r="HY5" s="790"/>
      <c r="HZ5" s="791"/>
      <c r="IA5" s="476"/>
      <c r="IB5" s="491"/>
      <c r="IC5" s="491"/>
      <c r="ID5" s="491"/>
      <c r="IE5" s="44"/>
      <c r="IF5" s="790"/>
      <c r="IG5" s="791"/>
      <c r="IH5" s="476"/>
      <c r="II5" s="491"/>
      <c r="IJ5" s="491"/>
      <c r="IK5" s="491"/>
      <c r="IL5" s="44"/>
      <c r="IM5" s="790"/>
      <c r="IN5" s="791"/>
      <c r="IO5" s="476"/>
      <c r="IP5" s="491"/>
      <c r="IQ5" s="491"/>
      <c r="IR5" s="491"/>
      <c r="IS5" s="44"/>
      <c r="IT5" s="790"/>
      <c r="IU5" s="791"/>
      <c r="IV5" s="476"/>
      <c r="IW5" s="491"/>
      <c r="IX5" s="491"/>
      <c r="IY5" s="491"/>
      <c r="IZ5" s="44"/>
      <c r="JA5" s="790"/>
      <c r="JB5" s="791"/>
      <c r="JC5" s="476"/>
      <c r="JD5" s="491"/>
      <c r="JE5" s="491"/>
      <c r="JF5" s="491"/>
      <c r="JG5" s="44"/>
      <c r="JH5" s="790"/>
      <c r="JI5" s="791"/>
      <c r="JJ5" s="476"/>
      <c r="JK5" s="491"/>
      <c r="JL5" s="491"/>
      <c r="JM5" s="491"/>
      <c r="JN5" s="44"/>
      <c r="JO5" s="790"/>
      <c r="JP5" s="791"/>
      <c r="JQ5" s="476"/>
      <c r="JR5" s="491"/>
      <c r="JS5" s="491"/>
      <c r="JT5" s="491"/>
      <c r="JU5" s="44"/>
    </row>
    <row r="6" spans="1:281" x14ac:dyDescent="0.15">
      <c r="B6" s="494" t="str">
        <f>B5&amp;1</f>
        <v>1</v>
      </c>
      <c r="C6" s="495" t="str">
        <f>B5&amp;2</f>
        <v>2</v>
      </c>
      <c r="D6" s="496" t="str">
        <f>B5&amp;3</f>
        <v>3</v>
      </c>
      <c r="E6" s="497" t="str">
        <f>B5&amp;4</f>
        <v>4</v>
      </c>
      <c r="F6" s="497" t="str">
        <f>B5&amp;5</f>
        <v>5</v>
      </c>
      <c r="G6" s="497" t="str">
        <f>B5&amp;6</f>
        <v>6</v>
      </c>
      <c r="I6" s="494" t="str">
        <f>I5&amp;1</f>
        <v>1</v>
      </c>
      <c r="J6" s="498" t="str">
        <f>I5&amp;2</f>
        <v>2</v>
      </c>
      <c r="K6" s="496" t="str">
        <f>I5&amp;3</f>
        <v>3</v>
      </c>
      <c r="L6" s="497" t="str">
        <f>I5&amp;4</f>
        <v>4</v>
      </c>
      <c r="M6" s="497" t="str">
        <f>I5&amp;5</f>
        <v>5</v>
      </c>
      <c r="N6" s="497" t="str">
        <f>I5&amp;6</f>
        <v>6</v>
      </c>
      <c r="O6" s="44"/>
      <c r="P6" s="494" t="str">
        <f>P5&amp;1</f>
        <v>m11</v>
      </c>
      <c r="Q6" s="498" t="str">
        <f>P5&amp;2</f>
        <v>m12</v>
      </c>
      <c r="R6" s="496" t="str">
        <f>P5&amp;3</f>
        <v>m13</v>
      </c>
      <c r="S6" s="497" t="str">
        <f>P5&amp;4</f>
        <v>m14</v>
      </c>
      <c r="T6" s="497" t="str">
        <f>P5&amp;5</f>
        <v>m15</v>
      </c>
      <c r="U6" s="497" t="str">
        <f>P5&amp;6</f>
        <v>m16</v>
      </c>
      <c r="V6" s="44"/>
      <c r="W6" s="494" t="str">
        <f>W5&amp;1</f>
        <v>m21</v>
      </c>
      <c r="X6" s="498" t="str">
        <f>W5&amp;2</f>
        <v>m22</v>
      </c>
      <c r="Y6" s="496" t="str">
        <f>W5&amp;3</f>
        <v>m23</v>
      </c>
      <c r="Z6" s="497" t="str">
        <f>W5&amp;4</f>
        <v>m24</v>
      </c>
      <c r="AA6" s="497" t="str">
        <f>W5&amp;5</f>
        <v>m25</v>
      </c>
      <c r="AB6" s="497" t="str">
        <f>W5&amp;6</f>
        <v>m26</v>
      </c>
      <c r="AC6" s="44"/>
      <c r="AD6" s="494" t="str">
        <f>AD5&amp;1</f>
        <v>m31</v>
      </c>
      <c r="AE6" s="498" t="str">
        <f>AD5&amp;2</f>
        <v>m32</v>
      </c>
      <c r="AF6" s="496" t="str">
        <f>AD5&amp;3</f>
        <v>m33</v>
      </c>
      <c r="AG6" s="497" t="str">
        <f>AD5&amp;4</f>
        <v>m34</v>
      </c>
      <c r="AH6" s="497" t="str">
        <f>AD5&amp;5</f>
        <v>m35</v>
      </c>
      <c r="AI6" s="497" t="str">
        <f>AD5&amp;6</f>
        <v>m36</v>
      </c>
      <c r="AJ6" s="44"/>
      <c r="AK6" s="494" t="str">
        <f>AK5&amp;1</f>
        <v>m41</v>
      </c>
      <c r="AL6" s="498" t="str">
        <f>AK5&amp;2</f>
        <v>m42</v>
      </c>
      <c r="AM6" s="496" t="str">
        <f>AK5&amp;3</f>
        <v>m43</v>
      </c>
      <c r="AN6" s="497" t="str">
        <f>AK5&amp;4</f>
        <v>m44</v>
      </c>
      <c r="AO6" s="497" t="str">
        <f>AK5&amp;5</f>
        <v>m45</v>
      </c>
      <c r="AP6" s="497" t="str">
        <f>AK5&amp;6</f>
        <v>m46</v>
      </c>
      <c r="AQ6" s="44"/>
      <c r="AR6" s="494" t="str">
        <f>AR5&amp;1</f>
        <v>m51</v>
      </c>
      <c r="AS6" s="498" t="str">
        <f>AR5&amp;2</f>
        <v>m52</v>
      </c>
      <c r="AT6" s="496" t="str">
        <f>AR5&amp;3</f>
        <v>m53</v>
      </c>
      <c r="AU6" s="497" t="str">
        <f>AR5&amp;4</f>
        <v>m54</v>
      </c>
      <c r="AV6" s="497" t="str">
        <f>AR5&amp;5</f>
        <v>m55</v>
      </c>
      <c r="AW6" s="497" t="str">
        <f>AR5&amp;6</f>
        <v>m56</v>
      </c>
      <c r="AX6" s="44"/>
      <c r="AY6" s="494" t="str">
        <f>AY5&amp;1</f>
        <v>m61</v>
      </c>
      <c r="AZ6" s="498" t="str">
        <f>AY5&amp;2</f>
        <v>m62</v>
      </c>
      <c r="BA6" s="496" t="str">
        <f>AY5&amp;3</f>
        <v>m63</v>
      </c>
      <c r="BB6" s="497" t="str">
        <f>AY5&amp;4</f>
        <v>m64</v>
      </c>
      <c r="BC6" s="497" t="str">
        <f>AY5&amp;5</f>
        <v>m65</v>
      </c>
      <c r="BD6" s="497" t="str">
        <f>AY5&amp;6</f>
        <v>m66</v>
      </c>
      <c r="BE6" s="44"/>
      <c r="BF6" s="494" t="str">
        <f>BF5&amp;1</f>
        <v>m71</v>
      </c>
      <c r="BG6" s="498" t="str">
        <f>BF5&amp;2</f>
        <v>m72</v>
      </c>
      <c r="BH6" s="496" t="str">
        <f>BF5&amp;3</f>
        <v>m73</v>
      </c>
      <c r="BI6" s="497" t="str">
        <f>BF5&amp;4</f>
        <v>m74</v>
      </c>
      <c r="BJ6" s="497" t="str">
        <f>BF5&amp;5</f>
        <v>m75</v>
      </c>
      <c r="BK6" s="497" t="str">
        <f>BF5&amp;6</f>
        <v>m76</v>
      </c>
      <c r="BL6" s="44"/>
      <c r="BM6" s="494" t="str">
        <f>BM5&amp;1</f>
        <v>m81</v>
      </c>
      <c r="BN6" s="498" t="str">
        <f>BM5&amp;2</f>
        <v>m82</v>
      </c>
      <c r="BO6" s="496" t="str">
        <f>BM5&amp;3</f>
        <v>m83</v>
      </c>
      <c r="BP6" s="497" t="str">
        <f>BM5&amp;4</f>
        <v>m84</v>
      </c>
      <c r="BQ6" s="497" t="str">
        <f>BM5&amp;5</f>
        <v>m85</v>
      </c>
      <c r="BR6" s="497" t="str">
        <f>BM5&amp;6</f>
        <v>m86</v>
      </c>
      <c r="BS6" s="44"/>
      <c r="BT6" s="494" t="str">
        <f>BT5&amp;1</f>
        <v>m91</v>
      </c>
      <c r="BU6" s="498" t="str">
        <f>BT5&amp;2</f>
        <v>m92</v>
      </c>
      <c r="BV6" s="496" t="str">
        <f>BT5&amp;3</f>
        <v>m93</v>
      </c>
      <c r="BW6" s="497" t="str">
        <f>BT5&amp;4</f>
        <v>m94</v>
      </c>
      <c r="BX6" s="497" t="str">
        <f>BT5&amp;5</f>
        <v>m95</v>
      </c>
      <c r="BY6" s="497" t="str">
        <f>BT5&amp;6</f>
        <v>m96</v>
      </c>
      <c r="BZ6" s="44"/>
      <c r="CA6" s="494" t="str">
        <f>CA5&amp;1</f>
        <v>m101</v>
      </c>
      <c r="CB6" s="498" t="str">
        <f>CA5&amp;2</f>
        <v>m102</v>
      </c>
      <c r="CC6" s="496" t="str">
        <f>CA5&amp;3</f>
        <v>m103</v>
      </c>
      <c r="CD6" s="497" t="str">
        <f>CA5&amp;4</f>
        <v>m104</v>
      </c>
      <c r="CE6" s="497" t="str">
        <f>CA5&amp;5</f>
        <v>m105</v>
      </c>
      <c r="CF6" s="497" t="str">
        <f>CA5&amp;6</f>
        <v>m106</v>
      </c>
      <c r="CG6" s="44"/>
      <c r="CH6" s="494" t="str">
        <f>CH5&amp;1</f>
        <v>m111</v>
      </c>
      <c r="CI6" s="498" t="str">
        <f>CH5&amp;2</f>
        <v>m112</v>
      </c>
      <c r="CJ6" s="496" t="str">
        <f>CH5&amp;3</f>
        <v>m113</v>
      </c>
      <c r="CK6" s="497" t="str">
        <f>CH5&amp;4</f>
        <v>m114</v>
      </c>
      <c r="CL6" s="497" t="str">
        <f>CH5&amp;5</f>
        <v>m115</v>
      </c>
      <c r="CM6" s="497" t="str">
        <f>CH5&amp;6</f>
        <v>m116</v>
      </c>
      <c r="CN6" s="44"/>
      <c r="CO6" s="494" t="str">
        <f>CO5&amp;1</f>
        <v>m121</v>
      </c>
      <c r="CP6" s="498" t="str">
        <f>CO5&amp;2</f>
        <v>m122</v>
      </c>
      <c r="CQ6" s="496" t="str">
        <f>CO5&amp;3</f>
        <v>m123</v>
      </c>
      <c r="CR6" s="497" t="str">
        <f>CO5&amp;4</f>
        <v>m124</v>
      </c>
      <c r="CS6" s="497" t="str">
        <f>CO5&amp;5</f>
        <v>m125</v>
      </c>
      <c r="CT6" s="497" t="str">
        <f>CO5&amp;6</f>
        <v>m126</v>
      </c>
      <c r="CU6" s="44"/>
      <c r="CV6" s="494" t="str">
        <f>CV5&amp;1</f>
        <v>w11</v>
      </c>
      <c r="CW6" s="498" t="str">
        <f>CV5&amp;2</f>
        <v>w12</v>
      </c>
      <c r="CX6" s="496" t="str">
        <f>CV5&amp;3</f>
        <v>w13</v>
      </c>
      <c r="CY6" s="497" t="str">
        <f>CV5&amp;4</f>
        <v>w14</v>
      </c>
      <c r="CZ6" s="497" t="str">
        <f>CV5&amp;5</f>
        <v>w15</v>
      </c>
      <c r="DA6" s="497" t="str">
        <f>CV5&amp;6</f>
        <v>w16</v>
      </c>
      <c r="DB6" s="44"/>
      <c r="DC6" s="494" t="str">
        <f>DC5&amp;1</f>
        <v>w21</v>
      </c>
      <c r="DD6" s="498" t="str">
        <f>DC5&amp;2</f>
        <v>w22</v>
      </c>
      <c r="DE6" s="496" t="str">
        <f>DC5&amp;3</f>
        <v>w23</v>
      </c>
      <c r="DF6" s="497" t="str">
        <f>DC5&amp;4</f>
        <v>w24</v>
      </c>
      <c r="DG6" s="497" t="str">
        <f>DC5&amp;5</f>
        <v>w25</v>
      </c>
      <c r="DH6" s="497" t="str">
        <f>DC5&amp;6</f>
        <v>w26</v>
      </c>
      <c r="DI6" s="44"/>
      <c r="DJ6" s="494" t="str">
        <f>DJ5&amp;1</f>
        <v>w31</v>
      </c>
      <c r="DK6" s="498" t="str">
        <f>DJ5&amp;2</f>
        <v>w32</v>
      </c>
      <c r="DL6" s="496" t="str">
        <f>DJ5&amp;3</f>
        <v>w33</v>
      </c>
      <c r="DM6" s="497" t="str">
        <f>DJ5&amp;4</f>
        <v>w34</v>
      </c>
      <c r="DN6" s="497" t="str">
        <f>DJ5&amp;5</f>
        <v>w35</v>
      </c>
      <c r="DO6" s="497" t="str">
        <f>DJ5&amp;6</f>
        <v>w36</v>
      </c>
      <c r="DP6" s="44"/>
      <c r="DQ6" s="494" t="str">
        <f>DQ5&amp;1</f>
        <v>w41</v>
      </c>
      <c r="DR6" s="498" t="str">
        <f>DQ5&amp;2</f>
        <v>w42</v>
      </c>
      <c r="DS6" s="496" t="str">
        <f>DQ5&amp;3</f>
        <v>w43</v>
      </c>
      <c r="DT6" s="497" t="str">
        <f>DQ5&amp;4</f>
        <v>w44</v>
      </c>
      <c r="DU6" s="497" t="str">
        <f>DQ5&amp;5</f>
        <v>w45</v>
      </c>
      <c r="DV6" s="497" t="str">
        <f>DQ5&amp;6</f>
        <v>w46</v>
      </c>
      <c r="DW6" s="44"/>
      <c r="DX6" s="494" t="str">
        <f>DX5&amp;1</f>
        <v>w51</v>
      </c>
      <c r="DY6" s="498" t="str">
        <f>DX5&amp;2</f>
        <v>w52</v>
      </c>
      <c r="DZ6" s="496" t="str">
        <f>DX5&amp;3</f>
        <v>w53</v>
      </c>
      <c r="EA6" s="497" t="str">
        <f>DX5&amp;4</f>
        <v>w54</v>
      </c>
      <c r="EB6" s="497" t="str">
        <f>DX5&amp;5</f>
        <v>w55</v>
      </c>
      <c r="EC6" s="497" t="str">
        <f>DX5&amp;6</f>
        <v>w56</v>
      </c>
      <c r="ED6" s="44"/>
      <c r="EE6" s="494" t="str">
        <f>EE5&amp;1</f>
        <v>w61</v>
      </c>
      <c r="EF6" s="498" t="str">
        <f>EE5&amp;2</f>
        <v>w62</v>
      </c>
      <c r="EG6" s="496" t="str">
        <f>EE5&amp;3</f>
        <v>w63</v>
      </c>
      <c r="EH6" s="497" t="str">
        <f>EE5&amp;4</f>
        <v>w64</v>
      </c>
      <c r="EI6" s="497" t="str">
        <f>EE5&amp;5</f>
        <v>w65</v>
      </c>
      <c r="EJ6" s="497" t="str">
        <f>EE5&amp;6</f>
        <v>w66</v>
      </c>
      <c r="EK6" s="44"/>
      <c r="EL6" s="494" t="str">
        <f>EL5&amp;1</f>
        <v>w71</v>
      </c>
      <c r="EM6" s="498" t="str">
        <f>EL5&amp;2</f>
        <v>w72</v>
      </c>
      <c r="EN6" s="496" t="str">
        <f>EL5&amp;3</f>
        <v>w73</v>
      </c>
      <c r="EO6" s="497" t="str">
        <f>EL5&amp;4</f>
        <v>w74</v>
      </c>
      <c r="EP6" s="497" t="str">
        <f>EL5&amp;5</f>
        <v>w75</v>
      </c>
      <c r="EQ6" s="497" t="str">
        <f>EL5&amp;6</f>
        <v>w76</v>
      </c>
      <c r="ER6" s="44"/>
      <c r="ES6" s="494" t="str">
        <f>ES5&amp;1</f>
        <v>w81</v>
      </c>
      <c r="ET6" s="498" t="str">
        <f>ES5&amp;2</f>
        <v>w82</v>
      </c>
      <c r="EU6" s="496" t="str">
        <f>ES5&amp;3</f>
        <v>w83</v>
      </c>
      <c r="EV6" s="497" t="str">
        <f>ES5&amp;4</f>
        <v>w84</v>
      </c>
      <c r="EW6" s="497" t="str">
        <f>ES5&amp;5</f>
        <v>w85</v>
      </c>
      <c r="EX6" s="497" t="str">
        <f>ES5&amp;6</f>
        <v>w86</v>
      </c>
      <c r="EY6" s="44"/>
      <c r="EZ6" s="494" t="str">
        <f>EZ5&amp;1</f>
        <v>w91</v>
      </c>
      <c r="FA6" s="498" t="str">
        <f>EZ5&amp;2</f>
        <v>w92</v>
      </c>
      <c r="FB6" s="496" t="str">
        <f>EZ5&amp;3</f>
        <v>w93</v>
      </c>
      <c r="FC6" s="497" t="str">
        <f>EZ5&amp;4</f>
        <v>w94</v>
      </c>
      <c r="FD6" s="497" t="str">
        <f>EZ5&amp;5</f>
        <v>w95</v>
      </c>
      <c r="FE6" s="497" t="str">
        <f>EZ5&amp;6</f>
        <v>w96</v>
      </c>
      <c r="FF6" s="44"/>
      <c r="FG6" s="494" t="str">
        <f>FG5&amp;1</f>
        <v>w101</v>
      </c>
      <c r="FH6" s="498" t="str">
        <f>FG5&amp;2</f>
        <v>w102</v>
      </c>
      <c r="FI6" s="496" t="e">
        <f>#REF!&amp;3</f>
        <v>#REF!</v>
      </c>
      <c r="FJ6" s="497" t="e">
        <f>#REF!&amp;4</f>
        <v>#REF!</v>
      </c>
      <c r="FK6" s="497" t="e">
        <f>#REF!&amp;5</f>
        <v>#REF!</v>
      </c>
      <c r="FL6" s="497" t="e">
        <f>#REF!&amp;6</f>
        <v>#REF!</v>
      </c>
      <c r="FM6" s="44"/>
      <c r="FN6" s="494" t="str">
        <f>FN5&amp;1</f>
        <v>w111</v>
      </c>
      <c r="FO6" s="498" t="str">
        <f>FN5&amp;2</f>
        <v>w112</v>
      </c>
      <c r="FP6" s="496" t="str">
        <f>FN5&amp;3</f>
        <v>w113</v>
      </c>
      <c r="FQ6" s="497" t="str">
        <f>FN5&amp;4</f>
        <v>w114</v>
      </c>
      <c r="FR6" s="497" t="str">
        <f>FN5&amp;5</f>
        <v>w115</v>
      </c>
      <c r="FS6" s="497" t="str">
        <f>FN5&amp;6</f>
        <v>w116</v>
      </c>
      <c r="FT6" s="44"/>
      <c r="FU6" s="494" t="str">
        <f>FU5&amp;1</f>
        <v>w121</v>
      </c>
      <c r="FV6" s="498" t="str">
        <f>FU5&amp;2</f>
        <v>w122</v>
      </c>
      <c r="FW6" s="496" t="str">
        <f>FU5&amp;3</f>
        <v>w123</v>
      </c>
      <c r="FX6" s="497" t="str">
        <f>FU5&amp;4</f>
        <v>w124</v>
      </c>
      <c r="FY6" s="497" t="str">
        <f>FU5&amp;5</f>
        <v>w125</v>
      </c>
      <c r="FZ6" s="497" t="str">
        <f>FU5&amp;6</f>
        <v>w126</v>
      </c>
      <c r="GA6" s="44"/>
      <c r="GB6" s="494" t="str">
        <f>GB5&amp;1</f>
        <v>1</v>
      </c>
      <c r="GC6" s="498" t="str">
        <f>GB5&amp;2</f>
        <v>2</v>
      </c>
      <c r="GD6" s="496" t="str">
        <f>GB5&amp;3</f>
        <v>3</v>
      </c>
      <c r="GE6" s="497" t="str">
        <f>GB5&amp;4</f>
        <v>4</v>
      </c>
      <c r="GF6" s="497" t="str">
        <f>GB5&amp;5</f>
        <v>5</v>
      </c>
      <c r="GG6" s="497" t="str">
        <f>GB5&amp;6</f>
        <v>6</v>
      </c>
      <c r="GH6" s="44"/>
      <c r="GI6" s="494" t="str">
        <f>GI5&amp;1</f>
        <v>1</v>
      </c>
      <c r="GJ6" s="542" t="str">
        <f>GI5&amp;2</f>
        <v>2</v>
      </c>
      <c r="GK6" s="497" t="str">
        <f>GI5&amp;4</f>
        <v>4</v>
      </c>
      <c r="GL6" s="497" t="str">
        <f>GI5&amp;4</f>
        <v>4</v>
      </c>
      <c r="GM6" s="497" t="str">
        <f>GI5&amp;5</f>
        <v>5</v>
      </c>
      <c r="GN6" s="497" t="str">
        <f>GI5&amp;6</f>
        <v>6</v>
      </c>
      <c r="GO6" s="44"/>
      <c r="GP6" s="494" t="str">
        <f>GP5&amp;1</f>
        <v>1</v>
      </c>
      <c r="GQ6" s="498" t="str">
        <f>GP5&amp;2</f>
        <v>2</v>
      </c>
      <c r="GR6" s="496" t="str">
        <f>GP5&amp;3</f>
        <v>3</v>
      </c>
      <c r="GS6" s="497" t="str">
        <f>GP5&amp;4</f>
        <v>4</v>
      </c>
      <c r="GT6" s="497" t="str">
        <f>GP5&amp;5</f>
        <v>5</v>
      </c>
      <c r="GU6" s="497" t="str">
        <f>GP5&amp;6</f>
        <v>6</v>
      </c>
      <c r="GV6" s="44"/>
      <c r="GW6" s="494" t="str">
        <f>GW5&amp;1</f>
        <v>1</v>
      </c>
      <c r="GX6" s="498" t="str">
        <f>GW5&amp;2</f>
        <v>2</v>
      </c>
      <c r="GY6" s="496" t="str">
        <f>GW5&amp;3</f>
        <v>3</v>
      </c>
      <c r="GZ6" s="497" t="str">
        <f>GW5&amp;4</f>
        <v>4</v>
      </c>
      <c r="HA6" s="497" t="str">
        <f>GW5&amp;5</f>
        <v>5</v>
      </c>
      <c r="HB6" s="497" t="str">
        <f>GW5&amp;6</f>
        <v>6</v>
      </c>
      <c r="HC6" s="44"/>
      <c r="HD6" s="494" t="str">
        <f>HD5&amp;1</f>
        <v>1</v>
      </c>
      <c r="HE6" s="498" t="str">
        <f>HD5&amp;2</f>
        <v>2</v>
      </c>
      <c r="HF6" s="496" t="str">
        <f>HD5&amp;3</f>
        <v>3</v>
      </c>
      <c r="HG6" s="497" t="str">
        <f>HD5&amp;4</f>
        <v>4</v>
      </c>
      <c r="HH6" s="497" t="str">
        <f>HD5&amp;5</f>
        <v>5</v>
      </c>
      <c r="HI6" s="497" t="str">
        <f>HD5&amp;6</f>
        <v>6</v>
      </c>
      <c r="HJ6" s="44"/>
      <c r="HK6" s="494" t="str">
        <f>HK5&amp;1</f>
        <v>1</v>
      </c>
      <c r="HL6" s="498" t="str">
        <f>HK5&amp;2</f>
        <v>2</v>
      </c>
      <c r="HM6" s="496" t="str">
        <f>HK5&amp;3</f>
        <v>3</v>
      </c>
      <c r="HN6" s="497" t="str">
        <f>HK5&amp;4</f>
        <v>4</v>
      </c>
      <c r="HO6" s="497" t="str">
        <f>HK5&amp;5</f>
        <v>5</v>
      </c>
      <c r="HP6" s="497" t="str">
        <f>HK5&amp;6</f>
        <v>6</v>
      </c>
      <c r="HQ6" s="44"/>
      <c r="HR6" s="494" t="str">
        <f>HR5&amp;1</f>
        <v>1</v>
      </c>
      <c r="HS6" s="498" t="str">
        <f>HR5&amp;2</f>
        <v>2</v>
      </c>
      <c r="HT6" s="496" t="str">
        <f>HR5&amp;3</f>
        <v>3</v>
      </c>
      <c r="HU6" s="497" t="str">
        <f>HR5&amp;4</f>
        <v>4</v>
      </c>
      <c r="HV6" s="497" t="str">
        <f>HR5&amp;5</f>
        <v>5</v>
      </c>
      <c r="HW6" s="497" t="str">
        <f>HR5&amp;6</f>
        <v>6</v>
      </c>
      <c r="HX6" s="44"/>
      <c r="HY6" s="494" t="str">
        <f>HY5&amp;1</f>
        <v>1</v>
      </c>
      <c r="HZ6" s="498" t="str">
        <f>HY5&amp;2</f>
        <v>2</v>
      </c>
      <c r="IA6" s="496" t="str">
        <f>HY5&amp;3</f>
        <v>3</v>
      </c>
      <c r="IB6" s="497" t="str">
        <f>HY5&amp;4</f>
        <v>4</v>
      </c>
      <c r="IC6" s="497" t="str">
        <f>HY5&amp;5</f>
        <v>5</v>
      </c>
      <c r="ID6" s="497" t="str">
        <f>HY5&amp;6</f>
        <v>6</v>
      </c>
      <c r="IE6" s="44"/>
      <c r="IF6" s="494" t="str">
        <f>IF5&amp;1</f>
        <v>1</v>
      </c>
      <c r="IG6" s="498" t="str">
        <f>IF5&amp;2</f>
        <v>2</v>
      </c>
      <c r="IH6" s="496" t="str">
        <f>IF5&amp;3</f>
        <v>3</v>
      </c>
      <c r="II6" s="497" t="str">
        <f>IF5&amp;4</f>
        <v>4</v>
      </c>
      <c r="IJ6" s="497" t="str">
        <f>IF5&amp;5</f>
        <v>5</v>
      </c>
      <c r="IK6" s="497" t="str">
        <f>IF5&amp;6</f>
        <v>6</v>
      </c>
      <c r="IL6" s="44"/>
      <c r="IM6" s="494" t="str">
        <f>IM5&amp;1</f>
        <v>1</v>
      </c>
      <c r="IN6" s="498" t="str">
        <f>IM5&amp;2</f>
        <v>2</v>
      </c>
      <c r="IO6" s="496" t="str">
        <f>IM5&amp;3</f>
        <v>3</v>
      </c>
      <c r="IP6" s="497" t="str">
        <f>IM5&amp;4</f>
        <v>4</v>
      </c>
      <c r="IQ6" s="497" t="str">
        <f>IM5&amp;5</f>
        <v>5</v>
      </c>
      <c r="IR6" s="497" t="str">
        <f>IM5&amp;6</f>
        <v>6</v>
      </c>
      <c r="IS6" s="44"/>
      <c r="IT6" s="494" t="str">
        <f>IT5&amp;1</f>
        <v>1</v>
      </c>
      <c r="IU6" s="498" t="str">
        <f>IT5&amp;2</f>
        <v>2</v>
      </c>
      <c r="IV6" s="496" t="str">
        <f>IT5&amp;3</f>
        <v>3</v>
      </c>
      <c r="IW6" s="497" t="str">
        <f>IT5&amp;4</f>
        <v>4</v>
      </c>
      <c r="IX6" s="497" t="str">
        <f>IT5&amp;5</f>
        <v>5</v>
      </c>
      <c r="IY6" s="497" t="str">
        <f>IT5&amp;6</f>
        <v>6</v>
      </c>
      <c r="IZ6" s="44"/>
      <c r="JA6" s="494" t="str">
        <f>JA5&amp;1</f>
        <v>1</v>
      </c>
      <c r="JB6" s="498" t="str">
        <f>JA5&amp;2</f>
        <v>2</v>
      </c>
      <c r="JC6" s="496" t="str">
        <f>JA5&amp;3</f>
        <v>3</v>
      </c>
      <c r="JD6" s="497" t="str">
        <f>JA5&amp;4</f>
        <v>4</v>
      </c>
      <c r="JE6" s="497" t="str">
        <f>JA5&amp;5</f>
        <v>5</v>
      </c>
      <c r="JF6" s="497" t="str">
        <f>JA5&amp;6</f>
        <v>6</v>
      </c>
      <c r="JG6" s="44"/>
      <c r="JH6" s="494" t="str">
        <f>JH5&amp;1</f>
        <v>1</v>
      </c>
      <c r="JI6" s="498" t="str">
        <f>JH5&amp;2</f>
        <v>2</v>
      </c>
      <c r="JJ6" s="496" t="str">
        <f>JH5&amp;3</f>
        <v>3</v>
      </c>
      <c r="JK6" s="497" t="str">
        <f>JH5&amp;4</f>
        <v>4</v>
      </c>
      <c r="JL6" s="497" t="str">
        <f>JH5&amp;5</f>
        <v>5</v>
      </c>
      <c r="JM6" s="497" t="str">
        <f>JH5&amp;6</f>
        <v>6</v>
      </c>
      <c r="JN6" s="44"/>
      <c r="JO6" s="494" t="str">
        <f>JO5&amp;1</f>
        <v>1</v>
      </c>
      <c r="JP6" s="498" t="str">
        <f>JO5&amp;2</f>
        <v>2</v>
      </c>
      <c r="JQ6" s="496" t="str">
        <f>JO5&amp;3</f>
        <v>3</v>
      </c>
      <c r="JR6" s="497" t="str">
        <f>JO5&amp;4</f>
        <v>4</v>
      </c>
      <c r="JS6" s="497" t="str">
        <f>JO5&amp;5</f>
        <v>5</v>
      </c>
      <c r="JT6" s="497" t="str">
        <f>JO5&amp;6</f>
        <v>6</v>
      </c>
      <c r="JU6" s="44"/>
    </row>
    <row r="7" spans="1:281" x14ac:dyDescent="0.15">
      <c r="A7" s="39" t="s">
        <v>2</v>
      </c>
      <c r="B7" s="794"/>
      <c r="C7" s="795"/>
      <c r="D7" s="481"/>
      <c r="E7" s="501"/>
      <c r="F7" s="501"/>
      <c r="G7" s="501"/>
      <c r="H7" s="482" t="s">
        <v>221</v>
      </c>
      <c r="I7" s="794"/>
      <c r="J7" s="796"/>
      <c r="K7" s="481"/>
      <c r="L7" s="501"/>
      <c r="M7" s="501"/>
      <c r="N7" s="501"/>
      <c r="O7" s="482" t="s">
        <v>221</v>
      </c>
      <c r="P7" s="784"/>
      <c r="Q7" s="785"/>
      <c r="R7" s="481"/>
      <c r="S7" s="501"/>
      <c r="T7" s="501"/>
      <c r="U7" s="501"/>
      <c r="V7" s="482" t="s">
        <v>221</v>
      </c>
      <c r="W7" s="784"/>
      <c r="X7" s="785"/>
      <c r="Y7" s="481"/>
      <c r="Z7" s="501"/>
      <c r="AA7" s="501"/>
      <c r="AB7" s="501"/>
      <c r="AC7" s="482" t="s">
        <v>221</v>
      </c>
      <c r="AD7" s="784"/>
      <c r="AE7" s="785"/>
      <c r="AF7" s="481"/>
      <c r="AG7" s="501"/>
      <c r="AH7" s="501"/>
      <c r="AI7" s="501"/>
      <c r="AJ7" s="482" t="s">
        <v>221</v>
      </c>
      <c r="AK7" s="784"/>
      <c r="AL7" s="785"/>
      <c r="AM7" s="481"/>
      <c r="AN7" s="501"/>
      <c r="AO7" s="501"/>
      <c r="AP7" s="501"/>
      <c r="AQ7" s="482" t="s">
        <v>221</v>
      </c>
      <c r="AR7" s="784"/>
      <c r="AS7" s="785"/>
      <c r="AT7" s="481"/>
      <c r="AU7" s="501"/>
      <c r="AV7" s="501"/>
      <c r="AW7" s="501"/>
      <c r="AX7" s="482" t="s">
        <v>221</v>
      </c>
      <c r="AY7" s="784"/>
      <c r="AZ7" s="785"/>
      <c r="BA7" s="481"/>
      <c r="BB7" s="501"/>
      <c r="BC7" s="501"/>
      <c r="BD7" s="501"/>
      <c r="BE7" s="482" t="s">
        <v>221</v>
      </c>
      <c r="BF7" s="784"/>
      <c r="BG7" s="785"/>
      <c r="BH7" s="481"/>
      <c r="BI7" s="501"/>
      <c r="BJ7" s="501"/>
      <c r="BK7" s="501"/>
      <c r="BL7" s="482" t="s">
        <v>221</v>
      </c>
      <c r="BM7" s="784"/>
      <c r="BN7" s="785"/>
      <c r="BO7" s="481"/>
      <c r="BP7" s="501"/>
      <c r="BQ7" s="501"/>
      <c r="BR7" s="501"/>
      <c r="BS7" s="482" t="s">
        <v>221</v>
      </c>
      <c r="BT7" s="784"/>
      <c r="BU7" s="785"/>
      <c r="BV7" s="481"/>
      <c r="BW7" s="501"/>
      <c r="BX7" s="501"/>
      <c r="BY7" s="501"/>
      <c r="BZ7" s="482" t="s">
        <v>221</v>
      </c>
      <c r="CA7" s="784"/>
      <c r="CB7" s="785"/>
      <c r="CC7" s="481"/>
      <c r="CD7" s="501"/>
      <c r="CE7" s="501"/>
      <c r="CF7" s="501"/>
      <c r="CG7" s="482" t="s">
        <v>221</v>
      </c>
      <c r="CH7" s="784"/>
      <c r="CI7" s="785"/>
      <c r="CJ7" s="481"/>
      <c r="CK7" s="501"/>
      <c r="CL7" s="501"/>
      <c r="CM7" s="501"/>
      <c r="CN7" s="482" t="s">
        <v>221</v>
      </c>
      <c r="CO7" s="784"/>
      <c r="CP7" s="785"/>
      <c r="CQ7" s="481"/>
      <c r="CR7" s="501"/>
      <c r="CS7" s="501"/>
      <c r="CT7" s="501"/>
      <c r="CU7" s="482" t="s">
        <v>221</v>
      </c>
      <c r="CV7" s="786"/>
      <c r="CW7" s="787"/>
      <c r="CX7" s="481"/>
      <c r="CY7" s="501"/>
      <c r="CZ7" s="501"/>
      <c r="DA7" s="501"/>
      <c r="DB7" s="482" t="s">
        <v>221</v>
      </c>
      <c r="DC7" s="786"/>
      <c r="DD7" s="787"/>
      <c r="DE7" s="481"/>
      <c r="DF7" s="501"/>
      <c r="DG7" s="501"/>
      <c r="DH7" s="501"/>
      <c r="DI7" s="482" t="s">
        <v>221</v>
      </c>
      <c r="DJ7" s="786"/>
      <c r="DK7" s="787"/>
      <c r="DL7" s="481"/>
      <c r="DM7" s="501"/>
      <c r="DN7" s="501"/>
      <c r="DO7" s="501"/>
      <c r="DP7" s="482" t="s">
        <v>221</v>
      </c>
      <c r="DQ7" s="786"/>
      <c r="DR7" s="787"/>
      <c r="DS7" s="481"/>
      <c r="DT7" s="501"/>
      <c r="DU7" s="501"/>
      <c r="DV7" s="501"/>
      <c r="DW7" s="482" t="s">
        <v>221</v>
      </c>
      <c r="DX7" s="786"/>
      <c r="DY7" s="787"/>
      <c r="DZ7" s="481"/>
      <c r="EA7" s="501"/>
      <c r="EB7" s="501"/>
      <c r="EC7" s="501"/>
      <c r="ED7" s="482" t="s">
        <v>221</v>
      </c>
      <c r="EE7" s="786"/>
      <c r="EF7" s="787"/>
      <c r="EG7" s="481"/>
      <c r="EH7" s="501"/>
      <c r="EI7" s="501"/>
      <c r="EJ7" s="501"/>
      <c r="EK7" s="482" t="s">
        <v>221</v>
      </c>
      <c r="EL7" s="786"/>
      <c r="EM7" s="787"/>
      <c r="EN7" s="481"/>
      <c r="EO7" s="501"/>
      <c r="EP7" s="501"/>
      <c r="EQ7" s="501"/>
      <c r="ER7" s="482" t="s">
        <v>221</v>
      </c>
      <c r="ES7" s="786"/>
      <c r="ET7" s="787"/>
      <c r="EU7" s="481"/>
      <c r="EV7" s="501"/>
      <c r="EW7" s="501"/>
      <c r="EX7" s="501"/>
      <c r="EY7" s="482" t="s">
        <v>221</v>
      </c>
      <c r="EZ7" s="786"/>
      <c r="FA7" s="787"/>
      <c r="FB7" s="481"/>
      <c r="FC7" s="501"/>
      <c r="FD7" s="501"/>
      <c r="FE7" s="501"/>
      <c r="FF7" s="482" t="s">
        <v>221</v>
      </c>
      <c r="FG7" s="786"/>
      <c r="FH7" s="787"/>
      <c r="FI7" s="481"/>
      <c r="FJ7" s="501"/>
      <c r="FK7" s="501"/>
      <c r="FL7" s="501"/>
      <c r="FM7" s="482" t="s">
        <v>221</v>
      </c>
      <c r="FN7" s="786"/>
      <c r="FO7" s="787"/>
      <c r="FP7" s="481"/>
      <c r="FQ7" s="501"/>
      <c r="FR7" s="501"/>
      <c r="FS7" s="501"/>
      <c r="FT7" s="482" t="s">
        <v>221</v>
      </c>
      <c r="FU7" s="786"/>
      <c r="FV7" s="787"/>
      <c r="FW7" s="481"/>
      <c r="FX7" s="501"/>
      <c r="FY7" s="501"/>
      <c r="FZ7" s="501"/>
      <c r="GA7" s="482" t="s">
        <v>221</v>
      </c>
      <c r="GB7" s="784"/>
      <c r="GC7" s="785"/>
      <c r="GD7" s="481"/>
      <c r="GE7" s="501"/>
      <c r="GF7" s="501"/>
      <c r="GG7" s="501"/>
      <c r="GH7" s="482" t="s">
        <v>221</v>
      </c>
      <c r="GI7" s="784"/>
      <c r="GJ7" s="785"/>
      <c r="GK7" s="481"/>
      <c r="GL7" s="501"/>
      <c r="GM7" s="501"/>
      <c r="GN7" s="501"/>
      <c r="GO7" s="482" t="s">
        <v>221</v>
      </c>
      <c r="GP7" s="784"/>
      <c r="GQ7" s="785"/>
      <c r="GR7" s="481"/>
      <c r="GS7" s="501"/>
      <c r="GT7" s="501"/>
      <c r="GU7" s="501"/>
      <c r="GV7" s="482" t="s">
        <v>221</v>
      </c>
      <c r="GW7" s="784"/>
      <c r="GX7" s="785"/>
      <c r="GY7" s="481"/>
      <c r="GZ7" s="501"/>
      <c r="HA7" s="501"/>
      <c r="HB7" s="501"/>
      <c r="HC7" s="482" t="s">
        <v>221</v>
      </c>
      <c r="HD7" s="784"/>
      <c r="HE7" s="785"/>
      <c r="HF7" s="481"/>
      <c r="HG7" s="501"/>
      <c r="HH7" s="501"/>
      <c r="HI7" s="501"/>
      <c r="HJ7" s="482" t="s">
        <v>221</v>
      </c>
      <c r="HK7" s="784"/>
      <c r="HL7" s="785"/>
      <c r="HM7" s="481"/>
      <c r="HN7" s="501"/>
      <c r="HO7" s="501"/>
      <c r="HP7" s="501"/>
      <c r="HQ7" s="482" t="s">
        <v>221</v>
      </c>
      <c r="HR7" s="784"/>
      <c r="HS7" s="785"/>
      <c r="HT7" s="481"/>
      <c r="HU7" s="501"/>
      <c r="HV7" s="501"/>
      <c r="HW7" s="501"/>
      <c r="HX7" s="482" t="s">
        <v>221</v>
      </c>
      <c r="HY7" s="784"/>
      <c r="HZ7" s="785"/>
      <c r="IA7" s="481"/>
      <c r="IB7" s="501"/>
      <c r="IC7" s="501"/>
      <c r="ID7" s="501"/>
      <c r="IE7" s="482" t="s">
        <v>221</v>
      </c>
      <c r="IF7" s="784"/>
      <c r="IG7" s="785"/>
      <c r="IH7" s="481"/>
      <c r="II7" s="501"/>
      <c r="IJ7" s="501"/>
      <c r="IK7" s="501"/>
      <c r="IL7" s="482" t="s">
        <v>221</v>
      </c>
      <c r="IM7" s="784"/>
      <c r="IN7" s="785"/>
      <c r="IO7" s="481"/>
      <c r="IP7" s="501"/>
      <c r="IQ7" s="501"/>
      <c r="IR7" s="501"/>
      <c r="IS7" s="482" t="s">
        <v>221</v>
      </c>
      <c r="IT7" s="784"/>
      <c r="IU7" s="785"/>
      <c r="IV7" s="481"/>
      <c r="IW7" s="501"/>
      <c r="IX7" s="501"/>
      <c r="IY7" s="501"/>
      <c r="IZ7" s="482" t="s">
        <v>221</v>
      </c>
      <c r="JA7" s="784"/>
      <c r="JB7" s="785"/>
      <c r="JC7" s="481"/>
      <c r="JD7" s="501"/>
      <c r="JE7" s="501"/>
      <c r="JF7" s="501"/>
      <c r="JG7" s="482" t="s">
        <v>221</v>
      </c>
      <c r="JH7" s="784"/>
      <c r="JI7" s="785"/>
      <c r="JJ7" s="481"/>
      <c r="JK7" s="501"/>
      <c r="JL7" s="501"/>
      <c r="JM7" s="501"/>
      <c r="JN7" s="482" t="s">
        <v>221</v>
      </c>
      <c r="JO7" s="784"/>
      <c r="JP7" s="785"/>
      <c r="JQ7" s="481"/>
      <c r="JR7" s="501"/>
      <c r="JS7" s="501"/>
      <c r="JT7" s="501"/>
      <c r="JU7" s="482" t="s">
        <v>221</v>
      </c>
    </row>
    <row r="8" spans="1:281" x14ac:dyDescent="0.15">
      <c r="A8" s="39">
        <v>1</v>
      </c>
      <c r="B8" s="566">
        <v>4</v>
      </c>
      <c r="C8" s="567"/>
      <c r="D8" s="568"/>
      <c r="E8" s="569"/>
      <c r="F8" s="569"/>
      <c r="G8" s="569"/>
      <c r="H8" s="570"/>
      <c r="I8" s="571">
        <v>4</v>
      </c>
      <c r="J8" s="567"/>
      <c r="K8" s="568"/>
      <c r="L8" s="569" t="str">
        <f>IF(O8="","",MID(O8,7,1))</f>
        <v/>
      </c>
      <c r="M8" s="569" t="str">
        <f>IF(O8="","",MID(O8,8,1))</f>
        <v/>
      </c>
      <c r="N8" s="569" t="str">
        <f>IF(O8="","",RIGHT(O8,1))</f>
        <v/>
      </c>
      <c r="O8" s="570"/>
      <c r="P8" s="82">
        <v>4</v>
      </c>
      <c r="Q8" s="45"/>
      <c r="R8" s="483"/>
      <c r="S8" s="510" t="str">
        <f>IF(V8="","",MID(V8,7,1))</f>
        <v/>
      </c>
      <c r="T8" s="510" t="str">
        <f>IF(V8="","",MID(V8,8,1))</f>
        <v/>
      </c>
      <c r="U8" s="510" t="str">
        <f>IF(V8="","",RIGHT(V8,1))</f>
        <v/>
      </c>
      <c r="V8" s="83"/>
      <c r="W8" s="82">
        <v>4</v>
      </c>
      <c r="X8" s="478"/>
      <c r="Y8" s="483"/>
      <c r="Z8" s="510" t="str">
        <f>IF(AC8="","",MID(AC8,7,1))</f>
        <v/>
      </c>
      <c r="AA8" s="510" t="str">
        <f>IF(AC8="","",MID(AC8,8,1))</f>
        <v/>
      </c>
      <c r="AB8" s="510" t="str">
        <f>IF(AC8="","",RIGHT(AC8,1))</f>
        <v/>
      </c>
      <c r="AC8" s="83"/>
      <c r="AD8" s="82"/>
      <c r="AE8" s="45"/>
      <c r="AF8" s="483"/>
      <c r="AG8" s="510" t="str">
        <f>IF(AJ8="","",MID(AJ8,7,1))</f>
        <v/>
      </c>
      <c r="AH8" s="510" t="str">
        <f>IF(AJ8="","",MID(AJ8,8,1))</f>
        <v/>
      </c>
      <c r="AI8" s="510" t="str">
        <f>IF(AJ8="","",RIGHT(AJ8,1))</f>
        <v/>
      </c>
      <c r="AJ8" s="83"/>
      <c r="AK8" s="82"/>
      <c r="AL8" s="45"/>
      <c r="AM8" s="483"/>
      <c r="AN8" s="510" t="str">
        <f>IF(AQ8="","",MID(AQ8,7,1))</f>
        <v/>
      </c>
      <c r="AO8" s="510" t="str">
        <f>IF(AQ8="","",MID(AQ8,8,1))</f>
        <v/>
      </c>
      <c r="AP8" s="510" t="str">
        <f>IF(AQ8="","",RIGHT(AQ8,1))</f>
        <v/>
      </c>
      <c r="AQ8" s="83"/>
      <c r="AR8" s="82"/>
      <c r="AS8" s="45"/>
      <c r="AT8" s="483"/>
      <c r="AU8" s="510" t="str">
        <f>IF(AX8="","",MID(AX8,7,1))</f>
        <v/>
      </c>
      <c r="AV8" s="510" t="str">
        <f>IF(AX8="","",MID(AX8,8,1))</f>
        <v/>
      </c>
      <c r="AW8" s="510" t="str">
        <f>IF(AX8="","",RIGHT(AX8,1))</f>
        <v/>
      </c>
      <c r="AX8" s="83"/>
      <c r="AY8" s="82"/>
      <c r="AZ8" s="45"/>
      <c r="BA8" s="483"/>
      <c r="BB8" s="510" t="str">
        <f>IF(BE8="","",MID(BE8,7,1))</f>
        <v/>
      </c>
      <c r="BC8" s="510" t="str">
        <f>IF(BE8="","",MID(BE8,8,1))</f>
        <v/>
      </c>
      <c r="BD8" s="510" t="str">
        <f>IF(BE8="","",RIGHT(BE8,1))</f>
        <v/>
      </c>
      <c r="BE8" s="83"/>
      <c r="BF8" s="82"/>
      <c r="BG8" s="45"/>
      <c r="BH8" s="483"/>
      <c r="BI8" s="510" t="str">
        <f>IF(BL8="","",MID(BL8,7,1))</f>
        <v/>
      </c>
      <c r="BJ8" s="510" t="str">
        <f>IF(BL8="","",MID(BL8,8,1))</f>
        <v/>
      </c>
      <c r="BK8" s="510" t="str">
        <f>IF(BL8="","",RIGHT(BL8,1))</f>
        <v/>
      </c>
      <c r="BL8" s="83"/>
      <c r="BM8" s="82"/>
      <c r="BN8" s="45"/>
      <c r="BO8" s="483"/>
      <c r="BP8" s="510" t="str">
        <f>IF(BS8="","",MID(BS8,7,1))</f>
        <v/>
      </c>
      <c r="BQ8" s="510" t="str">
        <f>IF(BS8="","",MID(BS8,8,1))</f>
        <v/>
      </c>
      <c r="BR8" s="510" t="str">
        <f>IF(BS8="","",RIGHT(BS8,1))</f>
        <v/>
      </c>
      <c r="BS8" s="83"/>
      <c r="BT8" s="82"/>
      <c r="BU8" s="45"/>
      <c r="BV8" s="483"/>
      <c r="BW8" s="510" t="str">
        <f>IF(BZ8="","",MID(BZ8,7,1))</f>
        <v/>
      </c>
      <c r="BX8" s="510" t="str">
        <f>IF(BZ8="","",MID(BZ8,8,1))</f>
        <v/>
      </c>
      <c r="BY8" s="510" t="str">
        <f>IF(BZ8="","",RIGHT(BZ8,1))</f>
        <v/>
      </c>
      <c r="BZ8" s="83"/>
      <c r="CA8" s="82"/>
      <c r="CB8" s="45"/>
      <c r="CC8" s="483"/>
      <c r="CD8" s="510" t="str">
        <f>IF(CG8="","",MID(CG8,7,1))</f>
        <v/>
      </c>
      <c r="CE8" s="510" t="str">
        <f>IF(CG8="","",MID(CG8,8,1))</f>
        <v/>
      </c>
      <c r="CF8" s="510" t="str">
        <f>IF(CG8="","",RIGHT(CG8,1))</f>
        <v/>
      </c>
      <c r="CG8" s="83"/>
      <c r="CH8" s="82"/>
      <c r="CI8" s="45"/>
      <c r="CJ8" s="483"/>
      <c r="CK8" s="510" t="str">
        <f>IF(CN8="","",MID(CN8,7,1))</f>
        <v/>
      </c>
      <c r="CL8" s="510" t="str">
        <f>IF(CN8="","",MID(CN8,8,1))</f>
        <v/>
      </c>
      <c r="CM8" s="510" t="str">
        <f>IF(CN8="","",RIGHT(CN8,1))</f>
        <v/>
      </c>
      <c r="CN8" s="83"/>
      <c r="CO8" s="82"/>
      <c r="CP8" s="45"/>
      <c r="CQ8" s="483"/>
      <c r="CR8" s="510" t="str">
        <f>IF(CU8="","",MID(CU8,7,1))</f>
        <v/>
      </c>
      <c r="CS8" s="510" t="str">
        <f>IF(CU8="","",MID(CU8,8,1))</f>
        <v/>
      </c>
      <c r="CT8" s="510" t="str">
        <f>IF(CU8="","",RIGHT(CU8,1))</f>
        <v/>
      </c>
      <c r="CU8" s="83"/>
      <c r="CV8" s="589"/>
      <c r="CW8" s="590"/>
      <c r="CX8" s="483"/>
      <c r="CY8" s="510" t="str">
        <f>IF(DB8="","",MID(DB8,7,1))</f>
        <v/>
      </c>
      <c r="CZ8" s="510" t="str">
        <f>IF(DB8="","",MID(DB8,8,1))</f>
        <v/>
      </c>
      <c r="DA8" s="510" t="str">
        <f>IF(DB8="","",RIGHT(DB8,1))</f>
        <v/>
      </c>
      <c r="DB8" s="597"/>
      <c r="DC8" s="589"/>
      <c r="DD8" s="590"/>
      <c r="DE8" s="602"/>
      <c r="DF8" s="603" t="str">
        <f>IF(DI8="","",MID(DI8,7,1))</f>
        <v/>
      </c>
      <c r="DG8" s="603" t="str">
        <f>IF(DI8="","",MID(DI8,8,1))</f>
        <v/>
      </c>
      <c r="DH8" s="603" t="str">
        <f>IF(DI8="","",RIGHT(DI8,1))</f>
        <v/>
      </c>
      <c r="DI8" s="597"/>
      <c r="DJ8" s="589"/>
      <c r="DK8" s="590"/>
      <c r="DL8" s="602"/>
      <c r="DM8" s="603" t="str">
        <f>IF(DP8="","",MID(DP8,7,1))</f>
        <v/>
      </c>
      <c r="DN8" s="603" t="str">
        <f>IF(DP8="","",MID(DP8,8,1))</f>
        <v/>
      </c>
      <c r="DO8" s="603" t="str">
        <f>IF(DP8="","",RIGHT(DP8,1))</f>
        <v/>
      </c>
      <c r="DP8" s="597"/>
      <c r="DQ8" s="589"/>
      <c r="DR8" s="590"/>
      <c r="DS8" s="602"/>
      <c r="DT8" s="603" t="str">
        <f>IF(DW8="","",MID(DW8,7,1))</f>
        <v/>
      </c>
      <c r="DU8" s="603" t="str">
        <f>IF(DW8="","",MID(DW8,8,1))</f>
        <v/>
      </c>
      <c r="DV8" s="603" t="str">
        <f>IF(DW8="","",RIGHT(DW8,1))</f>
        <v/>
      </c>
      <c r="DW8" s="597"/>
      <c r="DX8" s="589"/>
      <c r="DY8" s="590"/>
      <c r="DZ8" s="602"/>
      <c r="EA8" s="603" t="str">
        <f>IF(ED8="","",MID(ED8,7,1))</f>
        <v/>
      </c>
      <c r="EB8" s="603" t="str">
        <f>IF(ED8="","",MID(ED8,8,1))</f>
        <v/>
      </c>
      <c r="EC8" s="603" t="str">
        <f>IF(ED8="","",RIGHT(ED8,1))</f>
        <v/>
      </c>
      <c r="ED8" s="597"/>
      <c r="EE8" s="589"/>
      <c r="EF8" s="590"/>
      <c r="EG8" s="602"/>
      <c r="EH8" s="603" t="str">
        <f>IF(EK8="","",MID(EK8,7,1))</f>
        <v/>
      </c>
      <c r="EI8" s="603" t="str">
        <f>IF(EK8="","",MID(EK8,8,1))</f>
        <v/>
      </c>
      <c r="EJ8" s="603" t="str">
        <f>IF(EK8="","",RIGHT(EK8,1))</f>
        <v/>
      </c>
      <c r="EK8" s="597"/>
      <c r="EL8" s="589"/>
      <c r="EM8" s="590"/>
      <c r="EN8" s="602"/>
      <c r="EO8" s="603" t="str">
        <f>IF(ER8="","",MID(ER8,7,1))</f>
        <v/>
      </c>
      <c r="EP8" s="603" t="str">
        <f>IF(ER8="","",MID(ER8,8,1))</f>
        <v/>
      </c>
      <c r="EQ8" s="603" t="str">
        <f>IF(ER8="","",RIGHT(ER8,1))</f>
        <v/>
      </c>
      <c r="ER8" s="597"/>
      <c r="ES8" s="589"/>
      <c r="ET8" s="590"/>
      <c r="EU8" s="602"/>
      <c r="EV8" s="603" t="str">
        <f>IF(EY8="","",MID(EY8,7,1))</f>
        <v/>
      </c>
      <c r="EW8" s="603" t="str">
        <f>IF(EY8="","",MID(EY8,8,1))</f>
        <v/>
      </c>
      <c r="EX8" s="603" t="str">
        <f>IF(EY8="","",RIGHT(EY8,1))</f>
        <v/>
      </c>
      <c r="EY8" s="597"/>
      <c r="EZ8" s="589"/>
      <c r="FA8" s="590"/>
      <c r="FB8" s="602"/>
      <c r="FC8" s="603" t="str">
        <f>IF(FF8="","",MID(FF8,7,1))</f>
        <v/>
      </c>
      <c r="FD8" s="603" t="str">
        <f>IF(FF8="","",MID(FF8,8,1))</f>
        <v/>
      </c>
      <c r="FE8" s="603" t="str">
        <f>IF(FF8="","",RIGHT(FF8,1))</f>
        <v/>
      </c>
      <c r="FF8" s="597"/>
      <c r="FG8" s="589"/>
      <c r="FH8" s="604"/>
      <c r="FI8" s="602"/>
      <c r="FJ8" s="603" t="str">
        <f>IF(FM8="","",MID(FM8,7,1))</f>
        <v/>
      </c>
      <c r="FK8" s="603" t="str">
        <f>IF(FM8="","",MID(FM8,8,1))</f>
        <v/>
      </c>
      <c r="FL8" s="603" t="str">
        <f>IF(FM8="","",RIGHT(FM8,1))</f>
        <v/>
      </c>
      <c r="FM8" s="597"/>
      <c r="FN8" s="589"/>
      <c r="FO8" s="590"/>
      <c r="FP8" s="602"/>
      <c r="FQ8" s="603" t="str">
        <f>IF(FT8="","",MID(FT8,7,1))</f>
        <v/>
      </c>
      <c r="FR8" s="603" t="str">
        <f>IF(FT8="","",MID(FT8,8,1))</f>
        <v/>
      </c>
      <c r="FS8" s="603" t="str">
        <f>IF(FT8="","",RIGHT(FT8,1))</f>
        <v/>
      </c>
      <c r="FT8" s="597"/>
      <c r="FU8" s="589"/>
      <c r="FV8" s="590"/>
      <c r="FW8" s="602"/>
      <c r="FX8" s="603" t="str">
        <f>IF(GA8="","",MID(GA8,7,1))</f>
        <v/>
      </c>
      <c r="FY8" s="603" t="str">
        <f>IF(GA8="","",MID(GA8,8,1))</f>
        <v/>
      </c>
      <c r="FZ8" s="603" t="str">
        <f>IF(GA8="","",RIGHT(GA8,1))</f>
        <v/>
      </c>
      <c r="GA8" s="597"/>
      <c r="GB8" s="82"/>
      <c r="GC8" s="478"/>
      <c r="GD8" s="483"/>
      <c r="GE8" s="510" t="str">
        <f>IF(GH8="","",MID(GH8,7,1))</f>
        <v/>
      </c>
      <c r="GF8" s="510" t="str">
        <f>IF(GH8="","",MID(GH8,8,1))</f>
        <v/>
      </c>
      <c r="GG8" s="510" t="str">
        <f>IF(GH8="","",RIGHT(GH8,1))</f>
        <v/>
      </c>
      <c r="GH8" s="83"/>
      <c r="GI8" s="82"/>
      <c r="GJ8" s="45"/>
      <c r="GK8" s="483"/>
      <c r="GL8" s="510" t="str">
        <f>IF(GO8="","",MID(GO8,7,1))</f>
        <v/>
      </c>
      <c r="GM8" s="510" t="str">
        <f>IF(GO8="","",MID(GO8,8,1))</f>
        <v/>
      </c>
      <c r="GN8" s="510" t="str">
        <f>IF(GO8="","",RIGHT(GO8,1))</f>
        <v/>
      </c>
      <c r="GO8" s="83"/>
      <c r="GP8" s="82"/>
      <c r="GQ8" s="45"/>
      <c r="GR8" s="483"/>
      <c r="GS8" s="510" t="str">
        <f>IF(GV8="","",MID(GV8,7,1))</f>
        <v/>
      </c>
      <c r="GT8" s="510" t="str">
        <f>IF(GV8="","",MID(GV8,8,1))</f>
        <v/>
      </c>
      <c r="GU8" s="510" t="str">
        <f>IF(GV8="","",RIGHT(GV8,1))</f>
        <v/>
      </c>
      <c r="GV8" s="83"/>
      <c r="GW8" s="82"/>
      <c r="GX8" s="45"/>
      <c r="GY8" s="483"/>
      <c r="GZ8" s="510" t="str">
        <f>IF(HC8="","",MID(HC8,7,1))</f>
        <v/>
      </c>
      <c r="HA8" s="510" t="str">
        <f>IF(HC8="","",MID(HC8,8,1))</f>
        <v/>
      </c>
      <c r="HB8" s="510" t="str">
        <f>IF(HC8="","",RIGHT(HC8,1))</f>
        <v/>
      </c>
      <c r="HC8" s="83"/>
      <c r="HD8" s="82"/>
      <c r="HE8" s="45"/>
      <c r="HF8" s="483"/>
      <c r="HG8" s="510" t="str">
        <f>IF(HJ8="","",MID(HJ8,7,1))</f>
        <v/>
      </c>
      <c r="HH8" s="510" t="str">
        <f>IF(HJ8="","",MID(HJ8,8,1))</f>
        <v/>
      </c>
      <c r="HI8" s="510" t="str">
        <f>IF(HJ8="","",RIGHT(HJ8,1))</f>
        <v/>
      </c>
      <c r="HJ8" s="83"/>
      <c r="HK8" s="82"/>
      <c r="HL8" s="45"/>
      <c r="HM8" s="483"/>
      <c r="HN8" s="510" t="str">
        <f>IF(HQ8="","",MID(HQ8,7,1))</f>
        <v/>
      </c>
      <c r="HO8" s="510" t="str">
        <f>IF(HQ8="","",MID(HQ8,8,1))</f>
        <v/>
      </c>
      <c r="HP8" s="510" t="str">
        <f>IF(HQ8="","",RIGHT(HQ8,1))</f>
        <v/>
      </c>
      <c r="HQ8" s="83"/>
      <c r="HR8" s="82"/>
      <c r="HS8" s="45"/>
      <c r="HT8" s="483"/>
      <c r="HU8" s="510" t="str">
        <f>IF(HX8="","",MID(HX8,7,1))</f>
        <v/>
      </c>
      <c r="HV8" s="510" t="str">
        <f>IF(HX8="","",MID(HX8,8,1))</f>
        <v/>
      </c>
      <c r="HW8" s="510" t="str">
        <f>IF(HX8="","",RIGHT(HX8,1))</f>
        <v/>
      </c>
      <c r="HX8" s="83"/>
      <c r="HY8" s="82"/>
      <c r="HZ8" s="45"/>
      <c r="IA8" s="483"/>
      <c r="IB8" s="510" t="str">
        <f>IF(IE8="","",MID(IE8,7,1))</f>
        <v/>
      </c>
      <c r="IC8" s="510" t="str">
        <f>IF(IE8="","",MID(IE8,8,1))</f>
        <v/>
      </c>
      <c r="ID8" s="510" t="str">
        <f>IF(IE8="","",RIGHT(IE8,1))</f>
        <v/>
      </c>
      <c r="IE8" s="83"/>
      <c r="IF8" s="82"/>
      <c r="IG8" s="45"/>
      <c r="IH8" s="483"/>
      <c r="II8" s="510" t="str">
        <f>IF(IL8="","",MID(IL8,7,1))</f>
        <v/>
      </c>
      <c r="IJ8" s="510" t="str">
        <f>IF(IL8="","",MID(IL8,8,1))</f>
        <v/>
      </c>
      <c r="IK8" s="510" t="str">
        <f>IF(IL8="","",RIGHT(IL8,1))</f>
        <v/>
      </c>
      <c r="IL8" s="83"/>
      <c r="IM8" s="82"/>
      <c r="IN8" s="45"/>
      <c r="IO8" s="483"/>
      <c r="IP8" s="510" t="str">
        <f>IF(IS8="","",MID(IS8,7,1))</f>
        <v/>
      </c>
      <c r="IQ8" s="510" t="str">
        <f>IF(IS8="","",MID(IS8,8,1))</f>
        <v/>
      </c>
      <c r="IR8" s="510" t="str">
        <f>IF(IS8="","",RIGHT(IS8,1))</f>
        <v/>
      </c>
      <c r="IS8" s="83"/>
      <c r="IT8" s="82"/>
      <c r="IU8" s="45"/>
      <c r="IV8" s="483"/>
      <c r="IW8" s="510" t="str">
        <f>IF(IZ8="","",MID(IZ8,7,1))</f>
        <v/>
      </c>
      <c r="IX8" s="510" t="str">
        <f>IF(IZ8="","",MID(IZ8,8,1))</f>
        <v/>
      </c>
      <c r="IY8" s="510" t="str">
        <f>IF(IZ8="","",RIGHT(IZ8,1))</f>
        <v/>
      </c>
      <c r="IZ8" s="83"/>
      <c r="JA8" s="82"/>
      <c r="JB8" s="45"/>
      <c r="JC8" s="483"/>
      <c r="JD8" s="510" t="str">
        <f>IF(JG8="","",MID(JG8,7,1))</f>
        <v/>
      </c>
      <c r="JE8" s="510" t="str">
        <f>IF(JG8="","",MID(JG8,8,1))</f>
        <v/>
      </c>
      <c r="JF8" s="510" t="str">
        <f>IF(JG8="","",RIGHT(JG8,1))</f>
        <v/>
      </c>
      <c r="JG8" s="83"/>
      <c r="JH8" s="82"/>
      <c r="JI8" s="63"/>
      <c r="JJ8" s="483"/>
      <c r="JK8" s="510" t="str">
        <f>IF(JN8="","",MID(JN8,7,1))</f>
        <v/>
      </c>
      <c r="JL8" s="510" t="str">
        <f>IF(JN8="","",MID(JN8,8,1))</f>
        <v/>
      </c>
      <c r="JM8" s="510" t="str">
        <f>IF(JN8="","",RIGHT(JN8,1))</f>
        <v/>
      </c>
      <c r="JN8" s="83"/>
      <c r="JO8" s="82"/>
      <c r="JP8" s="63"/>
      <c r="JQ8" s="483"/>
      <c r="JR8" s="510" t="str">
        <f>IF(JU8="","",MID(JU8,7,1))</f>
        <v/>
      </c>
      <c r="JS8" s="510" t="str">
        <f>IF(JU8="","",MID(JU8,8,1))</f>
        <v/>
      </c>
      <c r="JT8" s="510" t="str">
        <f>IF(JU8="","",RIGHT(JU8,1))</f>
        <v/>
      </c>
      <c r="JU8" s="83"/>
    </row>
    <row r="9" spans="1:281" x14ac:dyDescent="0.15">
      <c r="A9" s="39">
        <v>2</v>
      </c>
      <c r="B9" s="572">
        <v>5</v>
      </c>
      <c r="C9" s="573"/>
      <c r="D9" s="574"/>
      <c r="E9" s="575"/>
      <c r="F9" s="575"/>
      <c r="G9" s="575"/>
      <c r="H9" s="576"/>
      <c r="I9" s="577">
        <v>5</v>
      </c>
      <c r="J9" s="573"/>
      <c r="K9" s="574"/>
      <c r="L9" s="575" t="str">
        <f t="shared" ref="L9:L27" si="0">IF(O9="","",MID(O9,7,1))</f>
        <v/>
      </c>
      <c r="M9" s="575" t="str">
        <f t="shared" ref="M9:M27" si="1">IF(O9="","",MID(O9,8,1))</f>
        <v/>
      </c>
      <c r="N9" s="575" t="str">
        <f t="shared" ref="N9:N27" si="2">IF(O9="","",RIGHT(O9,1))</f>
        <v/>
      </c>
      <c r="O9" s="576"/>
      <c r="P9" s="84">
        <v>5</v>
      </c>
      <c r="Q9" s="46"/>
      <c r="R9" s="484"/>
      <c r="S9" s="511" t="str">
        <f t="shared" ref="S9:S27" si="3">IF(V9="","",MID(V9,7,1))</f>
        <v/>
      </c>
      <c r="T9" s="511" t="str">
        <f t="shared" ref="T9:T27" si="4">IF(V9="","",MID(V9,8,1))</f>
        <v/>
      </c>
      <c r="U9" s="511" t="str">
        <f t="shared" ref="U9:U27" si="5">IF(V9="","",RIGHT(V9,1))</f>
        <v/>
      </c>
      <c r="V9" s="85"/>
      <c r="W9" s="84">
        <v>5</v>
      </c>
      <c r="X9" s="479"/>
      <c r="Y9" s="484"/>
      <c r="Z9" s="511" t="str">
        <f t="shared" ref="Z9:Z27" si="6">IF(AC9="","",MID(AC9,7,1))</f>
        <v/>
      </c>
      <c r="AA9" s="511" t="str">
        <f t="shared" ref="AA9:AA27" si="7">IF(AC9="","",MID(AC9,8,1))</f>
        <v/>
      </c>
      <c r="AB9" s="511" t="str">
        <f t="shared" ref="AB9:AB27" si="8">IF(AC9="","",RIGHT(AC9,1))</f>
        <v/>
      </c>
      <c r="AC9" s="85"/>
      <c r="AD9" s="84"/>
      <c r="AE9" s="46"/>
      <c r="AF9" s="484"/>
      <c r="AG9" s="511" t="str">
        <f t="shared" ref="AG9:AG27" si="9">IF(AJ9="","",MID(AJ9,7,1))</f>
        <v/>
      </c>
      <c r="AH9" s="511" t="str">
        <f t="shared" ref="AH9:AH27" si="10">IF(AJ9="","",MID(AJ9,8,1))</f>
        <v/>
      </c>
      <c r="AI9" s="511" t="str">
        <f t="shared" ref="AI9:AI27" si="11">IF(AJ9="","",RIGHT(AJ9,1))</f>
        <v/>
      </c>
      <c r="AJ9" s="85"/>
      <c r="AK9" s="84"/>
      <c r="AL9" s="46"/>
      <c r="AM9" s="484"/>
      <c r="AN9" s="511" t="str">
        <f t="shared" ref="AN9:AN27" si="12">IF(AQ9="","",MID(AQ9,7,1))</f>
        <v/>
      </c>
      <c r="AO9" s="511" t="str">
        <f t="shared" ref="AO9:AO27" si="13">IF(AQ9="","",MID(AQ9,8,1))</f>
        <v/>
      </c>
      <c r="AP9" s="511" t="str">
        <f t="shared" ref="AP9:AP27" si="14">IF(AQ9="","",RIGHT(AQ9,1))</f>
        <v/>
      </c>
      <c r="AQ9" s="85"/>
      <c r="AR9" s="84"/>
      <c r="AS9" s="46"/>
      <c r="AT9" s="484"/>
      <c r="AU9" s="511" t="str">
        <f t="shared" ref="AU9:AU27" si="15">IF(AX9="","",MID(AX9,7,1))</f>
        <v/>
      </c>
      <c r="AV9" s="511" t="str">
        <f t="shared" ref="AV9:AV27" si="16">IF(AX9="","",MID(AX9,8,1))</f>
        <v/>
      </c>
      <c r="AW9" s="511" t="str">
        <f t="shared" ref="AW9:AW27" si="17">IF(AX9="","",RIGHT(AX9,1))</f>
        <v/>
      </c>
      <c r="AX9" s="85"/>
      <c r="AY9" s="84"/>
      <c r="AZ9" s="46"/>
      <c r="BA9" s="484"/>
      <c r="BB9" s="511" t="str">
        <f t="shared" ref="BB9:BB27" si="18">IF(BE9="","",MID(BE9,7,1))</f>
        <v/>
      </c>
      <c r="BC9" s="511" t="str">
        <f t="shared" ref="BC9:BC27" si="19">IF(BE9="","",MID(BE9,8,1))</f>
        <v/>
      </c>
      <c r="BD9" s="511" t="str">
        <f t="shared" ref="BD9:BD27" si="20">IF(BE9="","",RIGHT(BE9,1))</f>
        <v/>
      </c>
      <c r="BE9" s="85"/>
      <c r="BF9" s="84"/>
      <c r="BG9" s="46"/>
      <c r="BH9" s="484"/>
      <c r="BI9" s="511" t="str">
        <f t="shared" ref="BI9:BI27" si="21">IF(BL9="","",MID(BL9,7,1))</f>
        <v/>
      </c>
      <c r="BJ9" s="511" t="str">
        <f t="shared" ref="BJ9:BJ27" si="22">IF(BL9="","",MID(BL9,8,1))</f>
        <v/>
      </c>
      <c r="BK9" s="511" t="str">
        <f t="shared" ref="BK9:BK27" si="23">IF(BL9="","",RIGHT(BL9,1))</f>
        <v/>
      </c>
      <c r="BL9" s="85"/>
      <c r="BM9" s="84"/>
      <c r="BN9" s="46"/>
      <c r="BO9" s="484"/>
      <c r="BP9" s="511" t="str">
        <f t="shared" ref="BP9:BP27" si="24">IF(BS9="","",MID(BS9,7,1))</f>
        <v/>
      </c>
      <c r="BQ9" s="511" t="str">
        <f t="shared" ref="BQ9:BQ27" si="25">IF(BS9="","",MID(BS9,8,1))</f>
        <v/>
      </c>
      <c r="BR9" s="511" t="str">
        <f t="shared" ref="BR9:BR27" si="26">IF(BS9="","",RIGHT(BS9,1))</f>
        <v/>
      </c>
      <c r="BS9" s="85"/>
      <c r="BT9" s="84"/>
      <c r="BU9" s="46"/>
      <c r="BV9" s="484"/>
      <c r="BW9" s="511" t="str">
        <f t="shared" ref="BW9:BW27" si="27">IF(BZ9="","",MID(BZ9,7,1))</f>
        <v/>
      </c>
      <c r="BX9" s="511" t="str">
        <f t="shared" ref="BX9:BX27" si="28">IF(BZ9="","",MID(BZ9,8,1))</f>
        <v/>
      </c>
      <c r="BY9" s="511" t="str">
        <f t="shared" ref="BY9:BY27" si="29">IF(BZ9="","",RIGHT(BZ9,1))</f>
        <v/>
      </c>
      <c r="BZ9" s="85"/>
      <c r="CA9" s="84"/>
      <c r="CB9" s="46"/>
      <c r="CC9" s="484"/>
      <c r="CD9" s="511" t="str">
        <f t="shared" ref="CD9:CD27" si="30">IF(CG9="","",MID(CG9,7,1))</f>
        <v/>
      </c>
      <c r="CE9" s="511" t="str">
        <f t="shared" ref="CE9:CE27" si="31">IF(CG9="","",MID(CG9,8,1))</f>
        <v/>
      </c>
      <c r="CF9" s="511" t="str">
        <f t="shared" ref="CF9:CF27" si="32">IF(CG9="","",RIGHT(CG9,1))</f>
        <v/>
      </c>
      <c r="CG9" s="85"/>
      <c r="CH9" s="84"/>
      <c r="CI9" s="46"/>
      <c r="CJ9" s="484"/>
      <c r="CK9" s="511" t="str">
        <f t="shared" ref="CK9:CK27" si="33">IF(CN9="","",MID(CN9,7,1))</f>
        <v/>
      </c>
      <c r="CL9" s="511" t="str">
        <f t="shared" ref="CL9:CL27" si="34">IF(CN9="","",MID(CN9,8,1))</f>
        <v/>
      </c>
      <c r="CM9" s="511" t="str">
        <f t="shared" ref="CM9:CM27" si="35">IF(CN9="","",RIGHT(CN9,1))</f>
        <v/>
      </c>
      <c r="CN9" s="85"/>
      <c r="CO9" s="84"/>
      <c r="CP9" s="46"/>
      <c r="CQ9" s="484"/>
      <c r="CR9" s="511" t="str">
        <f t="shared" ref="CR9:CR27" si="36">IF(CU9="","",MID(CU9,7,1))</f>
        <v/>
      </c>
      <c r="CS9" s="511" t="str">
        <f t="shared" ref="CS9:CS27" si="37">IF(CU9="","",MID(CU9,8,1))</f>
        <v/>
      </c>
      <c r="CT9" s="511" t="str">
        <f t="shared" ref="CT9:CT27" si="38">IF(CU9="","",RIGHT(CU9,1))</f>
        <v/>
      </c>
      <c r="CU9" s="85"/>
      <c r="CV9" s="591"/>
      <c r="CW9" s="592"/>
      <c r="CX9" s="484"/>
      <c r="CY9" s="511" t="str">
        <f t="shared" ref="CY9:CY27" si="39">IF(DB9="","",MID(DB9,7,1))</f>
        <v/>
      </c>
      <c r="CZ9" s="511" t="str">
        <f t="shared" ref="CZ9:CZ27" si="40">IF(DB9="","",MID(DB9,8,1))</f>
        <v/>
      </c>
      <c r="DA9" s="511" t="str">
        <f t="shared" ref="DA9:DA27" si="41">IF(DB9="","",RIGHT(DB9,1))</f>
        <v/>
      </c>
      <c r="DB9" s="598"/>
      <c r="DC9" s="591"/>
      <c r="DD9" s="592"/>
      <c r="DE9" s="605"/>
      <c r="DF9" s="606" t="str">
        <f t="shared" ref="DF9:DF27" si="42">IF(DI9="","",MID(DI9,7,1))</f>
        <v/>
      </c>
      <c r="DG9" s="606" t="str">
        <f t="shared" ref="DG9:DG27" si="43">IF(DI9="","",MID(DI9,8,1))</f>
        <v/>
      </c>
      <c r="DH9" s="606" t="str">
        <f t="shared" ref="DH9:DH27" si="44">IF(DI9="","",RIGHT(DI9,1))</f>
        <v/>
      </c>
      <c r="DI9" s="598"/>
      <c r="DJ9" s="591"/>
      <c r="DK9" s="592"/>
      <c r="DL9" s="605"/>
      <c r="DM9" s="606" t="str">
        <f t="shared" ref="DM9:DM27" si="45">IF(DP9="","",MID(DP9,7,1))</f>
        <v/>
      </c>
      <c r="DN9" s="606" t="str">
        <f t="shared" ref="DN9:DN27" si="46">IF(DP9="","",MID(DP9,8,1))</f>
        <v/>
      </c>
      <c r="DO9" s="606" t="str">
        <f t="shared" ref="DO9:DO27" si="47">IF(DP9="","",RIGHT(DP9,1))</f>
        <v/>
      </c>
      <c r="DP9" s="598"/>
      <c r="DQ9" s="591"/>
      <c r="DR9" s="592"/>
      <c r="DS9" s="605"/>
      <c r="DT9" s="606" t="str">
        <f t="shared" ref="DT9:DT27" si="48">IF(DW9="","",MID(DW9,7,1))</f>
        <v/>
      </c>
      <c r="DU9" s="606" t="str">
        <f t="shared" ref="DU9:DU27" si="49">IF(DW9="","",MID(DW9,8,1))</f>
        <v/>
      </c>
      <c r="DV9" s="606" t="str">
        <f t="shared" ref="DV9:DV27" si="50">IF(DW9="","",RIGHT(DW9,1))</f>
        <v/>
      </c>
      <c r="DW9" s="598"/>
      <c r="DX9" s="591"/>
      <c r="DY9" s="592"/>
      <c r="DZ9" s="605"/>
      <c r="EA9" s="606" t="str">
        <f t="shared" ref="EA9:EA27" si="51">IF(ED9="","",MID(ED9,7,1))</f>
        <v/>
      </c>
      <c r="EB9" s="606" t="str">
        <f t="shared" ref="EB9:EB27" si="52">IF(ED9="","",MID(ED9,8,1))</f>
        <v/>
      </c>
      <c r="EC9" s="606" t="str">
        <f t="shared" ref="EC9:EC27" si="53">IF(ED9="","",RIGHT(ED9,1))</f>
        <v/>
      </c>
      <c r="ED9" s="598"/>
      <c r="EE9" s="591"/>
      <c r="EF9" s="592"/>
      <c r="EG9" s="605"/>
      <c r="EH9" s="606" t="str">
        <f t="shared" ref="EH9:EH27" si="54">IF(EK9="","",MID(EK9,7,1))</f>
        <v/>
      </c>
      <c r="EI9" s="606" t="str">
        <f t="shared" ref="EI9:EI27" si="55">IF(EK9="","",MID(EK9,8,1))</f>
        <v/>
      </c>
      <c r="EJ9" s="606" t="str">
        <f t="shared" ref="EJ9:EJ27" si="56">IF(EK9="","",RIGHT(EK9,1))</f>
        <v/>
      </c>
      <c r="EK9" s="598"/>
      <c r="EL9" s="591"/>
      <c r="EM9" s="592"/>
      <c r="EN9" s="605"/>
      <c r="EO9" s="606" t="str">
        <f t="shared" ref="EO9:EO27" si="57">IF(ER9="","",MID(ER9,7,1))</f>
        <v/>
      </c>
      <c r="EP9" s="606" t="str">
        <f t="shared" ref="EP9:EP27" si="58">IF(ER9="","",MID(ER9,8,1))</f>
        <v/>
      </c>
      <c r="EQ9" s="606" t="str">
        <f t="shared" ref="EQ9:EQ27" si="59">IF(ER9="","",RIGHT(ER9,1))</f>
        <v/>
      </c>
      <c r="ER9" s="598"/>
      <c r="ES9" s="591"/>
      <c r="ET9" s="592"/>
      <c r="EU9" s="605"/>
      <c r="EV9" s="606" t="str">
        <f t="shared" ref="EV9:EV27" si="60">IF(EY9="","",MID(EY9,7,1))</f>
        <v/>
      </c>
      <c r="EW9" s="606" t="str">
        <f t="shared" ref="EW9:EW27" si="61">IF(EY9="","",MID(EY9,8,1))</f>
        <v/>
      </c>
      <c r="EX9" s="606" t="str">
        <f t="shared" ref="EX9:EX27" si="62">IF(EY9="","",RIGHT(EY9,1))</f>
        <v/>
      </c>
      <c r="EY9" s="598"/>
      <c r="EZ9" s="591"/>
      <c r="FA9" s="592"/>
      <c r="FB9" s="605"/>
      <c r="FC9" s="606" t="str">
        <f t="shared" ref="FC9:FC27" si="63">IF(FF9="","",MID(FF9,7,1))</f>
        <v/>
      </c>
      <c r="FD9" s="606" t="str">
        <f t="shared" ref="FD9:FD27" si="64">IF(FF9="","",MID(FF9,8,1))</f>
        <v/>
      </c>
      <c r="FE9" s="606" t="str">
        <f t="shared" ref="FE9:FE27" si="65">IF(FF9="","",RIGHT(FF9,1))</f>
        <v/>
      </c>
      <c r="FF9" s="598"/>
      <c r="FG9" s="591"/>
      <c r="FH9" s="607"/>
      <c r="FI9" s="605"/>
      <c r="FJ9" s="606" t="str">
        <f t="shared" ref="FJ9:FJ27" si="66">IF(FM9="","",MID(FM9,7,1))</f>
        <v/>
      </c>
      <c r="FK9" s="606" t="str">
        <f t="shared" ref="FK9:FK27" si="67">IF(FM9="","",MID(FM9,8,1))</f>
        <v/>
      </c>
      <c r="FL9" s="606" t="str">
        <f t="shared" ref="FL9:FL27" si="68">IF(FM9="","",RIGHT(FM9,1))</f>
        <v/>
      </c>
      <c r="FM9" s="598"/>
      <c r="FN9" s="591"/>
      <c r="FO9" s="592"/>
      <c r="FP9" s="605"/>
      <c r="FQ9" s="606" t="str">
        <f t="shared" ref="FQ9:FQ27" si="69">IF(FT9="","",MID(FT9,7,1))</f>
        <v/>
      </c>
      <c r="FR9" s="606" t="str">
        <f t="shared" ref="FR9:FR27" si="70">IF(FT9="","",MID(FT9,8,1))</f>
        <v/>
      </c>
      <c r="FS9" s="606" t="str">
        <f t="shared" ref="FS9:FS27" si="71">IF(FT9="","",RIGHT(FT9,1))</f>
        <v/>
      </c>
      <c r="FT9" s="598"/>
      <c r="FU9" s="591"/>
      <c r="FV9" s="592"/>
      <c r="FW9" s="605"/>
      <c r="FX9" s="606" t="str">
        <f t="shared" ref="FX9:FX27" si="72">IF(GA9="","",MID(GA9,7,1))</f>
        <v/>
      </c>
      <c r="FY9" s="606" t="str">
        <f t="shared" ref="FY9:FY27" si="73">IF(GA9="","",MID(GA9,8,1))</f>
        <v/>
      </c>
      <c r="FZ9" s="606" t="str">
        <f t="shared" ref="FZ9:FZ27" si="74">IF(GA9="","",RIGHT(GA9,1))</f>
        <v/>
      </c>
      <c r="GA9" s="598"/>
      <c r="GB9" s="84"/>
      <c r="GC9" s="479"/>
      <c r="GD9" s="484"/>
      <c r="GE9" s="511" t="str">
        <f t="shared" ref="GE9:GE27" si="75">IF(GH9="","",MID(GH9,7,1))</f>
        <v/>
      </c>
      <c r="GF9" s="511" t="str">
        <f t="shared" ref="GF9:GF27" si="76">IF(GH9="","",MID(GH9,8,1))</f>
        <v/>
      </c>
      <c r="GG9" s="511" t="str">
        <f t="shared" ref="GG9:GG27" si="77">IF(GH9="","",RIGHT(GH9,1))</f>
        <v/>
      </c>
      <c r="GH9" s="85"/>
      <c r="GI9" s="84"/>
      <c r="GJ9" s="46"/>
      <c r="GK9" s="484"/>
      <c r="GL9" s="511" t="str">
        <f t="shared" ref="GL9:GL27" si="78">IF(GO9="","",MID(GO9,7,1))</f>
        <v/>
      </c>
      <c r="GM9" s="511" t="str">
        <f t="shared" ref="GM9:GM27" si="79">IF(GO9="","",MID(GO9,8,1))</f>
        <v/>
      </c>
      <c r="GN9" s="511" t="str">
        <f t="shared" ref="GN9:GN27" si="80">IF(GO9="","",RIGHT(GO9,1))</f>
        <v/>
      </c>
      <c r="GO9" s="85"/>
      <c r="GP9" s="84"/>
      <c r="GQ9" s="46"/>
      <c r="GR9" s="484"/>
      <c r="GS9" s="511" t="str">
        <f t="shared" ref="GS9:GS27" si="81">IF(GV9="","",MID(GV9,7,1))</f>
        <v/>
      </c>
      <c r="GT9" s="511" t="str">
        <f t="shared" ref="GT9:GT27" si="82">IF(GV9="","",MID(GV9,8,1))</f>
        <v/>
      </c>
      <c r="GU9" s="511" t="str">
        <f t="shared" ref="GU9:GU27" si="83">IF(GV9="","",RIGHT(GV9,1))</f>
        <v/>
      </c>
      <c r="GV9" s="85"/>
      <c r="GW9" s="84"/>
      <c r="GX9" s="46"/>
      <c r="GY9" s="484"/>
      <c r="GZ9" s="511" t="str">
        <f t="shared" ref="GZ9:GZ27" si="84">IF(HC9="","",MID(HC9,7,1))</f>
        <v/>
      </c>
      <c r="HA9" s="511" t="str">
        <f t="shared" ref="HA9:HA27" si="85">IF(HC9="","",MID(HC9,8,1))</f>
        <v/>
      </c>
      <c r="HB9" s="511" t="str">
        <f t="shared" ref="HB9:HB27" si="86">IF(HC9="","",RIGHT(HC9,1))</f>
        <v/>
      </c>
      <c r="HC9" s="85"/>
      <c r="HD9" s="84"/>
      <c r="HE9" s="46"/>
      <c r="HF9" s="484"/>
      <c r="HG9" s="511" t="str">
        <f t="shared" ref="HG9:HG27" si="87">IF(HJ9="","",MID(HJ9,7,1))</f>
        <v/>
      </c>
      <c r="HH9" s="511" t="str">
        <f t="shared" ref="HH9:HH27" si="88">IF(HJ9="","",MID(HJ9,8,1))</f>
        <v/>
      </c>
      <c r="HI9" s="511" t="str">
        <f t="shared" ref="HI9:HI27" si="89">IF(HJ9="","",RIGHT(HJ9,1))</f>
        <v/>
      </c>
      <c r="HJ9" s="85"/>
      <c r="HK9" s="84"/>
      <c r="HL9" s="46"/>
      <c r="HM9" s="484"/>
      <c r="HN9" s="511" t="str">
        <f t="shared" ref="HN9:HN27" si="90">IF(HQ9="","",MID(HQ9,7,1))</f>
        <v/>
      </c>
      <c r="HO9" s="511" t="str">
        <f t="shared" ref="HO9:HO27" si="91">IF(HQ9="","",MID(HQ9,8,1))</f>
        <v/>
      </c>
      <c r="HP9" s="511" t="str">
        <f t="shared" ref="HP9:HP27" si="92">IF(HQ9="","",RIGHT(HQ9,1))</f>
        <v/>
      </c>
      <c r="HQ9" s="85"/>
      <c r="HR9" s="84"/>
      <c r="HS9" s="46"/>
      <c r="HT9" s="484"/>
      <c r="HU9" s="511" t="str">
        <f t="shared" ref="HU9:HU27" si="93">IF(HX9="","",MID(HX9,7,1))</f>
        <v/>
      </c>
      <c r="HV9" s="511" t="str">
        <f t="shared" ref="HV9:HV27" si="94">IF(HX9="","",MID(HX9,8,1))</f>
        <v/>
      </c>
      <c r="HW9" s="511" t="str">
        <f t="shared" ref="HW9:HW27" si="95">IF(HX9="","",RIGHT(HX9,1))</f>
        <v/>
      </c>
      <c r="HX9" s="85"/>
      <c r="HY9" s="84"/>
      <c r="HZ9" s="46"/>
      <c r="IA9" s="484"/>
      <c r="IB9" s="511" t="str">
        <f t="shared" ref="IB9:IB27" si="96">IF(IE9="","",MID(IE9,7,1))</f>
        <v/>
      </c>
      <c r="IC9" s="511" t="str">
        <f t="shared" ref="IC9:IC27" si="97">IF(IE9="","",MID(IE9,8,1))</f>
        <v/>
      </c>
      <c r="ID9" s="511" t="str">
        <f t="shared" ref="ID9:ID27" si="98">IF(IE9="","",RIGHT(IE9,1))</f>
        <v/>
      </c>
      <c r="IE9" s="85"/>
      <c r="IF9" s="84"/>
      <c r="IG9" s="46"/>
      <c r="IH9" s="484"/>
      <c r="II9" s="511" t="str">
        <f t="shared" ref="II9:II27" si="99">IF(IL9="","",MID(IL9,7,1))</f>
        <v/>
      </c>
      <c r="IJ9" s="511" t="str">
        <f t="shared" ref="IJ9:IJ27" si="100">IF(IL9="","",MID(IL9,8,1))</f>
        <v/>
      </c>
      <c r="IK9" s="511" t="str">
        <f t="shared" ref="IK9:IK27" si="101">IF(IL9="","",RIGHT(IL9,1))</f>
        <v/>
      </c>
      <c r="IL9" s="85"/>
      <c r="IM9" s="84"/>
      <c r="IN9" s="46"/>
      <c r="IO9" s="484"/>
      <c r="IP9" s="511" t="str">
        <f t="shared" ref="IP9:IP27" si="102">IF(IS9="","",MID(IS9,7,1))</f>
        <v/>
      </c>
      <c r="IQ9" s="511" t="str">
        <f t="shared" ref="IQ9:IQ27" si="103">IF(IS9="","",MID(IS9,8,1))</f>
        <v/>
      </c>
      <c r="IR9" s="511" t="str">
        <f t="shared" ref="IR9:IR27" si="104">IF(IS9="","",RIGHT(IS9,1))</f>
        <v/>
      </c>
      <c r="IS9" s="85"/>
      <c r="IT9" s="84"/>
      <c r="IU9" s="46"/>
      <c r="IV9" s="484"/>
      <c r="IW9" s="511" t="str">
        <f t="shared" ref="IW9:IW27" si="105">IF(IZ9="","",MID(IZ9,7,1))</f>
        <v/>
      </c>
      <c r="IX9" s="511" t="str">
        <f t="shared" ref="IX9:IX27" si="106">IF(IZ9="","",MID(IZ9,8,1))</f>
        <v/>
      </c>
      <c r="IY9" s="511" t="str">
        <f t="shared" ref="IY9:IY27" si="107">IF(IZ9="","",RIGHT(IZ9,1))</f>
        <v/>
      </c>
      <c r="IZ9" s="85"/>
      <c r="JA9" s="84"/>
      <c r="JB9" s="46"/>
      <c r="JC9" s="484"/>
      <c r="JD9" s="511" t="str">
        <f t="shared" ref="JD9:JD27" si="108">IF(JG9="","",MID(JG9,7,1))</f>
        <v/>
      </c>
      <c r="JE9" s="511" t="str">
        <f t="shared" ref="JE9:JE27" si="109">IF(JG9="","",MID(JG9,8,1))</f>
        <v/>
      </c>
      <c r="JF9" s="511" t="str">
        <f t="shared" ref="JF9:JF27" si="110">IF(JG9="","",RIGHT(JG9,1))</f>
        <v/>
      </c>
      <c r="JG9" s="85"/>
      <c r="JH9" s="84"/>
      <c r="JI9" s="64"/>
      <c r="JJ9" s="484"/>
      <c r="JK9" s="511" t="str">
        <f t="shared" ref="JK9:JK27" si="111">IF(JN9="","",MID(JN9,7,1))</f>
        <v/>
      </c>
      <c r="JL9" s="511" t="str">
        <f t="shared" ref="JL9:JL27" si="112">IF(JN9="","",MID(JN9,8,1))</f>
        <v/>
      </c>
      <c r="JM9" s="511" t="str">
        <f t="shared" ref="JM9:JM27" si="113">IF(JN9="","",RIGHT(JN9,1))</f>
        <v/>
      </c>
      <c r="JN9" s="85"/>
      <c r="JO9" s="84"/>
      <c r="JP9" s="64"/>
      <c r="JQ9" s="484"/>
      <c r="JR9" s="511" t="str">
        <f t="shared" ref="JR9:JR27" si="114">IF(JU9="","",MID(JU9,7,1))</f>
        <v/>
      </c>
      <c r="JS9" s="511" t="str">
        <f t="shared" ref="JS9:JS27" si="115">IF(JU9="","",MID(JU9,8,1))</f>
        <v/>
      </c>
      <c r="JT9" s="511" t="str">
        <f t="shared" ref="JT9:JT27" si="116">IF(JU9="","",RIGHT(JU9,1))</f>
        <v/>
      </c>
      <c r="JU9" s="85"/>
    </row>
    <row r="10" spans="1:281" x14ac:dyDescent="0.15">
      <c r="A10" s="39">
        <v>3</v>
      </c>
      <c r="B10" s="572">
        <v>6</v>
      </c>
      <c r="C10" s="573"/>
      <c r="D10" s="574"/>
      <c r="E10" s="575"/>
      <c r="F10" s="575"/>
      <c r="G10" s="575"/>
      <c r="H10" s="576"/>
      <c r="I10" s="572">
        <v>6</v>
      </c>
      <c r="J10" s="573"/>
      <c r="K10" s="574"/>
      <c r="L10" s="575" t="str">
        <f t="shared" si="0"/>
        <v/>
      </c>
      <c r="M10" s="575" t="str">
        <f t="shared" si="1"/>
        <v/>
      </c>
      <c r="N10" s="575" t="str">
        <f t="shared" si="2"/>
        <v/>
      </c>
      <c r="O10" s="576"/>
      <c r="P10" s="84">
        <v>6</v>
      </c>
      <c r="Q10" s="46"/>
      <c r="R10" s="484"/>
      <c r="S10" s="511" t="str">
        <f t="shared" si="3"/>
        <v/>
      </c>
      <c r="T10" s="511" t="str">
        <f t="shared" si="4"/>
        <v/>
      </c>
      <c r="U10" s="511" t="str">
        <f t="shared" si="5"/>
        <v/>
      </c>
      <c r="V10" s="85"/>
      <c r="W10" s="84">
        <v>6</v>
      </c>
      <c r="X10" s="479"/>
      <c r="Y10" s="484"/>
      <c r="Z10" s="511" t="str">
        <f t="shared" si="6"/>
        <v/>
      </c>
      <c r="AA10" s="511" t="str">
        <f t="shared" si="7"/>
        <v/>
      </c>
      <c r="AB10" s="511" t="str">
        <f t="shared" si="8"/>
        <v/>
      </c>
      <c r="AC10" s="85"/>
      <c r="AD10" s="84"/>
      <c r="AE10" s="46"/>
      <c r="AF10" s="484"/>
      <c r="AG10" s="511" t="str">
        <f t="shared" si="9"/>
        <v/>
      </c>
      <c r="AH10" s="511" t="str">
        <f t="shared" si="10"/>
        <v/>
      </c>
      <c r="AI10" s="511" t="str">
        <f t="shared" si="11"/>
        <v/>
      </c>
      <c r="AJ10" s="85"/>
      <c r="AK10" s="84"/>
      <c r="AL10" s="46"/>
      <c r="AM10" s="484"/>
      <c r="AN10" s="511" t="str">
        <f t="shared" si="12"/>
        <v/>
      </c>
      <c r="AO10" s="511" t="str">
        <f t="shared" si="13"/>
        <v/>
      </c>
      <c r="AP10" s="511" t="str">
        <f t="shared" si="14"/>
        <v/>
      </c>
      <c r="AQ10" s="85"/>
      <c r="AR10" s="84"/>
      <c r="AS10" s="46"/>
      <c r="AT10" s="484"/>
      <c r="AU10" s="511" t="str">
        <f t="shared" si="15"/>
        <v/>
      </c>
      <c r="AV10" s="511" t="str">
        <f t="shared" si="16"/>
        <v/>
      </c>
      <c r="AW10" s="511" t="str">
        <f t="shared" si="17"/>
        <v/>
      </c>
      <c r="AX10" s="85"/>
      <c r="AY10" s="84"/>
      <c r="AZ10" s="46"/>
      <c r="BA10" s="484"/>
      <c r="BB10" s="511" t="str">
        <f t="shared" si="18"/>
        <v/>
      </c>
      <c r="BC10" s="511" t="str">
        <f t="shared" si="19"/>
        <v/>
      </c>
      <c r="BD10" s="511" t="str">
        <f t="shared" si="20"/>
        <v/>
      </c>
      <c r="BE10" s="85"/>
      <c r="BF10" s="84"/>
      <c r="BG10" s="46"/>
      <c r="BH10" s="484"/>
      <c r="BI10" s="511" t="str">
        <f t="shared" si="21"/>
        <v/>
      </c>
      <c r="BJ10" s="511" t="str">
        <f t="shared" si="22"/>
        <v/>
      </c>
      <c r="BK10" s="511" t="str">
        <f t="shared" si="23"/>
        <v/>
      </c>
      <c r="BL10" s="85"/>
      <c r="BM10" s="84"/>
      <c r="BN10" s="46"/>
      <c r="BO10" s="484"/>
      <c r="BP10" s="511" t="str">
        <f t="shared" si="24"/>
        <v/>
      </c>
      <c r="BQ10" s="511" t="str">
        <f t="shared" si="25"/>
        <v/>
      </c>
      <c r="BR10" s="511" t="str">
        <f t="shared" si="26"/>
        <v/>
      </c>
      <c r="BS10" s="85"/>
      <c r="BT10" s="84"/>
      <c r="BU10" s="46"/>
      <c r="BV10" s="484"/>
      <c r="BW10" s="511" t="str">
        <f t="shared" si="27"/>
        <v/>
      </c>
      <c r="BX10" s="511" t="str">
        <f t="shared" si="28"/>
        <v/>
      </c>
      <c r="BY10" s="511" t="str">
        <f t="shared" si="29"/>
        <v/>
      </c>
      <c r="BZ10" s="85"/>
      <c r="CA10" s="84"/>
      <c r="CB10" s="46"/>
      <c r="CC10" s="484"/>
      <c r="CD10" s="511" t="str">
        <f t="shared" si="30"/>
        <v/>
      </c>
      <c r="CE10" s="511" t="str">
        <f t="shared" si="31"/>
        <v/>
      </c>
      <c r="CF10" s="511" t="str">
        <f t="shared" si="32"/>
        <v/>
      </c>
      <c r="CG10" s="85"/>
      <c r="CH10" s="84"/>
      <c r="CI10" s="46"/>
      <c r="CJ10" s="484"/>
      <c r="CK10" s="511" t="str">
        <f t="shared" si="33"/>
        <v/>
      </c>
      <c r="CL10" s="511" t="str">
        <f t="shared" si="34"/>
        <v/>
      </c>
      <c r="CM10" s="511" t="str">
        <f t="shared" si="35"/>
        <v/>
      </c>
      <c r="CN10" s="85"/>
      <c r="CO10" s="84"/>
      <c r="CP10" s="46"/>
      <c r="CQ10" s="484"/>
      <c r="CR10" s="511" t="str">
        <f t="shared" si="36"/>
        <v/>
      </c>
      <c r="CS10" s="511" t="str">
        <f t="shared" si="37"/>
        <v/>
      </c>
      <c r="CT10" s="511" t="str">
        <f t="shared" si="38"/>
        <v/>
      </c>
      <c r="CU10" s="85"/>
      <c r="CV10" s="591"/>
      <c r="CW10" s="592"/>
      <c r="CX10" s="484"/>
      <c r="CY10" s="511" t="str">
        <f t="shared" si="39"/>
        <v/>
      </c>
      <c r="CZ10" s="511" t="str">
        <f t="shared" si="40"/>
        <v/>
      </c>
      <c r="DA10" s="511" t="str">
        <f t="shared" si="41"/>
        <v/>
      </c>
      <c r="DB10" s="598"/>
      <c r="DC10" s="591"/>
      <c r="DD10" s="592"/>
      <c r="DE10" s="605"/>
      <c r="DF10" s="606" t="str">
        <f t="shared" si="42"/>
        <v/>
      </c>
      <c r="DG10" s="606" t="str">
        <f t="shared" si="43"/>
        <v/>
      </c>
      <c r="DH10" s="606" t="str">
        <f t="shared" si="44"/>
        <v/>
      </c>
      <c r="DI10" s="598"/>
      <c r="DJ10" s="591"/>
      <c r="DK10" s="592"/>
      <c r="DL10" s="605"/>
      <c r="DM10" s="606" t="str">
        <f t="shared" si="45"/>
        <v/>
      </c>
      <c r="DN10" s="606" t="str">
        <f t="shared" si="46"/>
        <v/>
      </c>
      <c r="DO10" s="606" t="str">
        <f t="shared" si="47"/>
        <v/>
      </c>
      <c r="DP10" s="598"/>
      <c r="DQ10" s="591"/>
      <c r="DR10" s="592"/>
      <c r="DS10" s="605"/>
      <c r="DT10" s="606" t="str">
        <f t="shared" si="48"/>
        <v/>
      </c>
      <c r="DU10" s="606" t="str">
        <f t="shared" si="49"/>
        <v/>
      </c>
      <c r="DV10" s="606" t="str">
        <f t="shared" si="50"/>
        <v/>
      </c>
      <c r="DW10" s="598"/>
      <c r="DX10" s="591"/>
      <c r="DY10" s="592"/>
      <c r="DZ10" s="605"/>
      <c r="EA10" s="606" t="str">
        <f t="shared" si="51"/>
        <v/>
      </c>
      <c r="EB10" s="606" t="str">
        <f t="shared" si="52"/>
        <v/>
      </c>
      <c r="EC10" s="606" t="str">
        <f t="shared" si="53"/>
        <v/>
      </c>
      <c r="ED10" s="598"/>
      <c r="EE10" s="591"/>
      <c r="EF10" s="592"/>
      <c r="EG10" s="605"/>
      <c r="EH10" s="606" t="str">
        <f t="shared" si="54"/>
        <v/>
      </c>
      <c r="EI10" s="606" t="str">
        <f t="shared" si="55"/>
        <v/>
      </c>
      <c r="EJ10" s="606" t="str">
        <f t="shared" si="56"/>
        <v/>
      </c>
      <c r="EK10" s="598"/>
      <c r="EL10" s="591"/>
      <c r="EM10" s="592"/>
      <c r="EN10" s="605"/>
      <c r="EO10" s="606" t="str">
        <f t="shared" si="57"/>
        <v/>
      </c>
      <c r="EP10" s="606" t="str">
        <f t="shared" si="58"/>
        <v/>
      </c>
      <c r="EQ10" s="606" t="str">
        <f t="shared" si="59"/>
        <v/>
      </c>
      <c r="ER10" s="598"/>
      <c r="ES10" s="591"/>
      <c r="ET10" s="592"/>
      <c r="EU10" s="605"/>
      <c r="EV10" s="606" t="str">
        <f t="shared" si="60"/>
        <v/>
      </c>
      <c r="EW10" s="606" t="str">
        <f t="shared" si="61"/>
        <v/>
      </c>
      <c r="EX10" s="606" t="str">
        <f t="shared" si="62"/>
        <v/>
      </c>
      <c r="EY10" s="598"/>
      <c r="EZ10" s="591"/>
      <c r="FA10" s="592"/>
      <c r="FB10" s="605"/>
      <c r="FC10" s="606" t="str">
        <f t="shared" si="63"/>
        <v/>
      </c>
      <c r="FD10" s="606" t="str">
        <f t="shared" si="64"/>
        <v/>
      </c>
      <c r="FE10" s="606" t="str">
        <f t="shared" si="65"/>
        <v/>
      </c>
      <c r="FF10" s="598"/>
      <c r="FG10" s="591"/>
      <c r="FH10" s="607"/>
      <c r="FI10" s="605"/>
      <c r="FJ10" s="606" t="str">
        <f t="shared" si="66"/>
        <v/>
      </c>
      <c r="FK10" s="606" t="str">
        <f t="shared" si="67"/>
        <v/>
      </c>
      <c r="FL10" s="606" t="str">
        <f t="shared" si="68"/>
        <v/>
      </c>
      <c r="FM10" s="598"/>
      <c r="FN10" s="591"/>
      <c r="FO10" s="592"/>
      <c r="FP10" s="605"/>
      <c r="FQ10" s="606" t="str">
        <f t="shared" si="69"/>
        <v/>
      </c>
      <c r="FR10" s="606" t="str">
        <f t="shared" si="70"/>
        <v/>
      </c>
      <c r="FS10" s="606" t="str">
        <f t="shared" si="71"/>
        <v/>
      </c>
      <c r="FT10" s="598"/>
      <c r="FU10" s="591"/>
      <c r="FV10" s="592"/>
      <c r="FW10" s="605"/>
      <c r="FX10" s="606" t="str">
        <f t="shared" si="72"/>
        <v/>
      </c>
      <c r="FY10" s="606" t="str">
        <f t="shared" si="73"/>
        <v/>
      </c>
      <c r="FZ10" s="606" t="str">
        <f t="shared" si="74"/>
        <v/>
      </c>
      <c r="GA10" s="598"/>
      <c r="GB10" s="84"/>
      <c r="GC10" s="479"/>
      <c r="GD10" s="484"/>
      <c r="GE10" s="511" t="str">
        <f t="shared" si="75"/>
        <v/>
      </c>
      <c r="GF10" s="511" t="str">
        <f t="shared" si="76"/>
        <v/>
      </c>
      <c r="GG10" s="511" t="str">
        <f t="shared" si="77"/>
        <v/>
      </c>
      <c r="GH10" s="85"/>
      <c r="GI10" s="84"/>
      <c r="GJ10" s="46"/>
      <c r="GK10" s="484"/>
      <c r="GL10" s="511" t="str">
        <f t="shared" si="78"/>
        <v/>
      </c>
      <c r="GM10" s="511" t="str">
        <f t="shared" si="79"/>
        <v/>
      </c>
      <c r="GN10" s="511" t="str">
        <f t="shared" si="80"/>
        <v/>
      </c>
      <c r="GO10" s="85"/>
      <c r="GP10" s="84"/>
      <c r="GQ10" s="46"/>
      <c r="GR10" s="484"/>
      <c r="GS10" s="511" t="str">
        <f t="shared" si="81"/>
        <v/>
      </c>
      <c r="GT10" s="511" t="str">
        <f t="shared" si="82"/>
        <v/>
      </c>
      <c r="GU10" s="511" t="str">
        <f t="shared" si="83"/>
        <v/>
      </c>
      <c r="GV10" s="85"/>
      <c r="GW10" s="84"/>
      <c r="GX10" s="46"/>
      <c r="GY10" s="484"/>
      <c r="GZ10" s="511" t="str">
        <f t="shared" si="84"/>
        <v/>
      </c>
      <c r="HA10" s="511" t="str">
        <f t="shared" si="85"/>
        <v/>
      </c>
      <c r="HB10" s="511" t="str">
        <f t="shared" si="86"/>
        <v/>
      </c>
      <c r="HC10" s="85"/>
      <c r="HD10" s="84"/>
      <c r="HE10" s="46"/>
      <c r="HF10" s="484"/>
      <c r="HG10" s="511" t="str">
        <f t="shared" si="87"/>
        <v/>
      </c>
      <c r="HH10" s="511" t="str">
        <f t="shared" si="88"/>
        <v/>
      </c>
      <c r="HI10" s="511" t="str">
        <f t="shared" si="89"/>
        <v/>
      </c>
      <c r="HJ10" s="85"/>
      <c r="HK10" s="84"/>
      <c r="HL10" s="46"/>
      <c r="HM10" s="484"/>
      <c r="HN10" s="511" t="str">
        <f t="shared" si="90"/>
        <v/>
      </c>
      <c r="HO10" s="511" t="str">
        <f t="shared" si="91"/>
        <v/>
      </c>
      <c r="HP10" s="511" t="str">
        <f t="shared" si="92"/>
        <v/>
      </c>
      <c r="HQ10" s="85"/>
      <c r="HR10" s="84"/>
      <c r="HS10" s="46"/>
      <c r="HT10" s="484"/>
      <c r="HU10" s="511" t="str">
        <f t="shared" si="93"/>
        <v/>
      </c>
      <c r="HV10" s="511" t="str">
        <f t="shared" si="94"/>
        <v/>
      </c>
      <c r="HW10" s="511" t="str">
        <f t="shared" si="95"/>
        <v/>
      </c>
      <c r="HX10" s="85"/>
      <c r="HY10" s="84"/>
      <c r="HZ10" s="46"/>
      <c r="IA10" s="484"/>
      <c r="IB10" s="511" t="str">
        <f t="shared" si="96"/>
        <v/>
      </c>
      <c r="IC10" s="511" t="str">
        <f t="shared" si="97"/>
        <v/>
      </c>
      <c r="ID10" s="511" t="str">
        <f t="shared" si="98"/>
        <v/>
      </c>
      <c r="IE10" s="85"/>
      <c r="IF10" s="84"/>
      <c r="IG10" s="46"/>
      <c r="IH10" s="484"/>
      <c r="II10" s="511" t="str">
        <f t="shared" si="99"/>
        <v/>
      </c>
      <c r="IJ10" s="511" t="str">
        <f t="shared" si="100"/>
        <v/>
      </c>
      <c r="IK10" s="511" t="str">
        <f t="shared" si="101"/>
        <v/>
      </c>
      <c r="IL10" s="85"/>
      <c r="IM10" s="84"/>
      <c r="IN10" s="46"/>
      <c r="IO10" s="484"/>
      <c r="IP10" s="511" t="str">
        <f t="shared" si="102"/>
        <v/>
      </c>
      <c r="IQ10" s="511" t="str">
        <f t="shared" si="103"/>
        <v/>
      </c>
      <c r="IR10" s="511" t="str">
        <f t="shared" si="104"/>
        <v/>
      </c>
      <c r="IS10" s="85"/>
      <c r="IT10" s="84"/>
      <c r="IU10" s="46"/>
      <c r="IV10" s="484"/>
      <c r="IW10" s="511" t="str">
        <f t="shared" si="105"/>
        <v/>
      </c>
      <c r="IX10" s="511" t="str">
        <f t="shared" si="106"/>
        <v/>
      </c>
      <c r="IY10" s="511" t="str">
        <f t="shared" si="107"/>
        <v/>
      </c>
      <c r="IZ10" s="85"/>
      <c r="JA10" s="84"/>
      <c r="JB10" s="46"/>
      <c r="JC10" s="484"/>
      <c r="JD10" s="511" t="str">
        <f t="shared" si="108"/>
        <v/>
      </c>
      <c r="JE10" s="511" t="str">
        <f t="shared" si="109"/>
        <v/>
      </c>
      <c r="JF10" s="511" t="str">
        <f t="shared" si="110"/>
        <v/>
      </c>
      <c r="JG10" s="85"/>
      <c r="JH10" s="84"/>
      <c r="JI10" s="64"/>
      <c r="JJ10" s="484"/>
      <c r="JK10" s="511" t="str">
        <f t="shared" si="111"/>
        <v/>
      </c>
      <c r="JL10" s="511" t="str">
        <f t="shared" si="112"/>
        <v/>
      </c>
      <c r="JM10" s="511" t="str">
        <f t="shared" si="113"/>
        <v/>
      </c>
      <c r="JN10" s="85"/>
      <c r="JO10" s="84"/>
      <c r="JP10" s="64"/>
      <c r="JQ10" s="484"/>
      <c r="JR10" s="511" t="str">
        <f t="shared" si="114"/>
        <v/>
      </c>
      <c r="JS10" s="511" t="str">
        <f t="shared" si="115"/>
        <v/>
      </c>
      <c r="JT10" s="511" t="str">
        <f t="shared" si="116"/>
        <v/>
      </c>
      <c r="JU10" s="85"/>
    </row>
    <row r="11" spans="1:281" x14ac:dyDescent="0.15">
      <c r="A11" s="39">
        <v>4</v>
      </c>
      <c r="B11" s="572">
        <v>7</v>
      </c>
      <c r="C11" s="573"/>
      <c r="D11" s="574"/>
      <c r="E11" s="575"/>
      <c r="F11" s="575"/>
      <c r="G11" s="575"/>
      <c r="H11" s="576"/>
      <c r="I11" s="572">
        <v>7</v>
      </c>
      <c r="J11" s="573"/>
      <c r="K11" s="574"/>
      <c r="L11" s="575" t="str">
        <f t="shared" si="0"/>
        <v/>
      </c>
      <c r="M11" s="575" t="str">
        <f t="shared" si="1"/>
        <v/>
      </c>
      <c r="N11" s="575" t="str">
        <f t="shared" si="2"/>
        <v/>
      </c>
      <c r="O11" s="576"/>
      <c r="P11" s="84">
        <v>7</v>
      </c>
      <c r="Q11" s="46"/>
      <c r="R11" s="484"/>
      <c r="S11" s="511" t="str">
        <f t="shared" si="3"/>
        <v/>
      </c>
      <c r="T11" s="511" t="str">
        <f t="shared" si="4"/>
        <v/>
      </c>
      <c r="U11" s="511" t="str">
        <f t="shared" si="5"/>
        <v/>
      </c>
      <c r="V11" s="85"/>
      <c r="W11" s="84">
        <v>7</v>
      </c>
      <c r="X11" s="479"/>
      <c r="Y11" s="484"/>
      <c r="Z11" s="511" t="str">
        <f t="shared" si="6"/>
        <v/>
      </c>
      <c r="AA11" s="511" t="str">
        <f t="shared" si="7"/>
        <v/>
      </c>
      <c r="AB11" s="511" t="str">
        <f t="shared" si="8"/>
        <v/>
      </c>
      <c r="AC11" s="85"/>
      <c r="AD11" s="84"/>
      <c r="AE11" s="46"/>
      <c r="AF11" s="484"/>
      <c r="AG11" s="511" t="str">
        <f t="shared" si="9"/>
        <v/>
      </c>
      <c r="AH11" s="511" t="str">
        <f t="shared" si="10"/>
        <v/>
      </c>
      <c r="AI11" s="511" t="str">
        <f t="shared" si="11"/>
        <v/>
      </c>
      <c r="AJ11" s="85"/>
      <c r="AK11" s="84"/>
      <c r="AL11" s="46"/>
      <c r="AM11" s="484"/>
      <c r="AN11" s="511" t="str">
        <f t="shared" si="12"/>
        <v/>
      </c>
      <c r="AO11" s="511" t="str">
        <f t="shared" si="13"/>
        <v/>
      </c>
      <c r="AP11" s="511" t="str">
        <f t="shared" si="14"/>
        <v/>
      </c>
      <c r="AQ11" s="85"/>
      <c r="AR11" s="84"/>
      <c r="AS11" s="46"/>
      <c r="AT11" s="484"/>
      <c r="AU11" s="511" t="str">
        <f t="shared" si="15"/>
        <v/>
      </c>
      <c r="AV11" s="511" t="str">
        <f t="shared" si="16"/>
        <v/>
      </c>
      <c r="AW11" s="511" t="str">
        <f t="shared" si="17"/>
        <v/>
      </c>
      <c r="AX11" s="85"/>
      <c r="AY11" s="84"/>
      <c r="AZ11" s="46"/>
      <c r="BA11" s="484"/>
      <c r="BB11" s="511" t="str">
        <f t="shared" si="18"/>
        <v/>
      </c>
      <c r="BC11" s="511" t="str">
        <f t="shared" si="19"/>
        <v/>
      </c>
      <c r="BD11" s="511" t="str">
        <f t="shared" si="20"/>
        <v/>
      </c>
      <c r="BE11" s="85"/>
      <c r="BF11" s="84"/>
      <c r="BG11" s="46"/>
      <c r="BH11" s="484"/>
      <c r="BI11" s="511" t="str">
        <f t="shared" si="21"/>
        <v/>
      </c>
      <c r="BJ11" s="511" t="str">
        <f t="shared" si="22"/>
        <v/>
      </c>
      <c r="BK11" s="511" t="str">
        <f t="shared" si="23"/>
        <v/>
      </c>
      <c r="BL11" s="85"/>
      <c r="BM11" s="84"/>
      <c r="BN11" s="46"/>
      <c r="BO11" s="484"/>
      <c r="BP11" s="511" t="str">
        <f t="shared" si="24"/>
        <v/>
      </c>
      <c r="BQ11" s="511" t="str">
        <f t="shared" si="25"/>
        <v/>
      </c>
      <c r="BR11" s="511" t="str">
        <f t="shared" si="26"/>
        <v/>
      </c>
      <c r="BS11" s="85"/>
      <c r="BT11" s="84"/>
      <c r="BU11" s="46"/>
      <c r="BV11" s="484"/>
      <c r="BW11" s="511" t="str">
        <f t="shared" si="27"/>
        <v/>
      </c>
      <c r="BX11" s="511" t="str">
        <f t="shared" si="28"/>
        <v/>
      </c>
      <c r="BY11" s="511" t="str">
        <f t="shared" si="29"/>
        <v/>
      </c>
      <c r="BZ11" s="85"/>
      <c r="CA11" s="84"/>
      <c r="CB11" s="46"/>
      <c r="CC11" s="484"/>
      <c r="CD11" s="511" t="str">
        <f t="shared" si="30"/>
        <v/>
      </c>
      <c r="CE11" s="511" t="str">
        <f t="shared" si="31"/>
        <v/>
      </c>
      <c r="CF11" s="511" t="str">
        <f t="shared" si="32"/>
        <v/>
      </c>
      <c r="CG11" s="85"/>
      <c r="CH11" s="84"/>
      <c r="CI11" s="46"/>
      <c r="CJ11" s="484"/>
      <c r="CK11" s="511" t="str">
        <f t="shared" si="33"/>
        <v/>
      </c>
      <c r="CL11" s="511" t="str">
        <f t="shared" si="34"/>
        <v/>
      </c>
      <c r="CM11" s="511" t="str">
        <f t="shared" si="35"/>
        <v/>
      </c>
      <c r="CN11" s="85"/>
      <c r="CO11" s="84"/>
      <c r="CP11" s="46"/>
      <c r="CQ11" s="484"/>
      <c r="CR11" s="511" t="str">
        <f t="shared" si="36"/>
        <v/>
      </c>
      <c r="CS11" s="511" t="str">
        <f t="shared" si="37"/>
        <v/>
      </c>
      <c r="CT11" s="511" t="str">
        <f t="shared" si="38"/>
        <v/>
      </c>
      <c r="CU11" s="85"/>
      <c r="CV11" s="591"/>
      <c r="CW11" s="592"/>
      <c r="CX11" s="484"/>
      <c r="CY11" s="511" t="str">
        <f t="shared" si="39"/>
        <v/>
      </c>
      <c r="CZ11" s="511" t="str">
        <f t="shared" si="40"/>
        <v/>
      </c>
      <c r="DA11" s="511" t="str">
        <f t="shared" si="41"/>
        <v/>
      </c>
      <c r="DB11" s="598"/>
      <c r="DC11" s="591"/>
      <c r="DD11" s="592"/>
      <c r="DE11" s="605"/>
      <c r="DF11" s="606" t="str">
        <f t="shared" si="42"/>
        <v/>
      </c>
      <c r="DG11" s="606" t="str">
        <f t="shared" si="43"/>
        <v/>
      </c>
      <c r="DH11" s="606" t="str">
        <f t="shared" si="44"/>
        <v/>
      </c>
      <c r="DI11" s="598"/>
      <c r="DJ11" s="591"/>
      <c r="DK11" s="592"/>
      <c r="DL11" s="605"/>
      <c r="DM11" s="606" t="str">
        <f t="shared" si="45"/>
        <v/>
      </c>
      <c r="DN11" s="606" t="str">
        <f t="shared" si="46"/>
        <v/>
      </c>
      <c r="DO11" s="606" t="str">
        <f t="shared" si="47"/>
        <v/>
      </c>
      <c r="DP11" s="598"/>
      <c r="DQ11" s="591"/>
      <c r="DR11" s="592"/>
      <c r="DS11" s="605"/>
      <c r="DT11" s="606" t="str">
        <f t="shared" si="48"/>
        <v/>
      </c>
      <c r="DU11" s="606" t="str">
        <f t="shared" si="49"/>
        <v/>
      </c>
      <c r="DV11" s="606" t="str">
        <f t="shared" si="50"/>
        <v/>
      </c>
      <c r="DW11" s="598"/>
      <c r="DX11" s="591"/>
      <c r="DY11" s="592"/>
      <c r="DZ11" s="605"/>
      <c r="EA11" s="606" t="str">
        <f t="shared" si="51"/>
        <v/>
      </c>
      <c r="EB11" s="606" t="str">
        <f t="shared" si="52"/>
        <v/>
      </c>
      <c r="EC11" s="606" t="str">
        <f t="shared" si="53"/>
        <v/>
      </c>
      <c r="ED11" s="598"/>
      <c r="EE11" s="591"/>
      <c r="EF11" s="592"/>
      <c r="EG11" s="605"/>
      <c r="EH11" s="606" t="str">
        <f t="shared" si="54"/>
        <v/>
      </c>
      <c r="EI11" s="606" t="str">
        <f t="shared" si="55"/>
        <v/>
      </c>
      <c r="EJ11" s="606" t="str">
        <f t="shared" si="56"/>
        <v/>
      </c>
      <c r="EK11" s="598"/>
      <c r="EL11" s="591"/>
      <c r="EM11" s="592"/>
      <c r="EN11" s="605"/>
      <c r="EO11" s="606" t="str">
        <f t="shared" si="57"/>
        <v/>
      </c>
      <c r="EP11" s="606" t="str">
        <f t="shared" si="58"/>
        <v/>
      </c>
      <c r="EQ11" s="606" t="str">
        <f t="shared" si="59"/>
        <v/>
      </c>
      <c r="ER11" s="598"/>
      <c r="ES11" s="591"/>
      <c r="ET11" s="592"/>
      <c r="EU11" s="605"/>
      <c r="EV11" s="606" t="str">
        <f t="shared" si="60"/>
        <v/>
      </c>
      <c r="EW11" s="606" t="str">
        <f t="shared" si="61"/>
        <v/>
      </c>
      <c r="EX11" s="606" t="str">
        <f t="shared" si="62"/>
        <v/>
      </c>
      <c r="EY11" s="598"/>
      <c r="EZ11" s="591"/>
      <c r="FA11" s="592"/>
      <c r="FB11" s="605"/>
      <c r="FC11" s="606" t="str">
        <f t="shared" si="63"/>
        <v/>
      </c>
      <c r="FD11" s="606" t="str">
        <f t="shared" si="64"/>
        <v/>
      </c>
      <c r="FE11" s="606" t="str">
        <f t="shared" si="65"/>
        <v/>
      </c>
      <c r="FF11" s="598"/>
      <c r="FG11" s="591"/>
      <c r="FH11" s="607"/>
      <c r="FI11" s="605"/>
      <c r="FJ11" s="606" t="str">
        <f t="shared" si="66"/>
        <v/>
      </c>
      <c r="FK11" s="606" t="str">
        <f t="shared" si="67"/>
        <v/>
      </c>
      <c r="FL11" s="606" t="str">
        <f t="shared" si="68"/>
        <v/>
      </c>
      <c r="FM11" s="598"/>
      <c r="FN11" s="591"/>
      <c r="FO11" s="592"/>
      <c r="FP11" s="605"/>
      <c r="FQ11" s="606" t="str">
        <f t="shared" si="69"/>
        <v/>
      </c>
      <c r="FR11" s="606" t="str">
        <f t="shared" si="70"/>
        <v/>
      </c>
      <c r="FS11" s="606" t="str">
        <f t="shared" si="71"/>
        <v/>
      </c>
      <c r="FT11" s="598"/>
      <c r="FU11" s="591"/>
      <c r="FV11" s="592"/>
      <c r="FW11" s="605"/>
      <c r="FX11" s="606" t="str">
        <f t="shared" si="72"/>
        <v/>
      </c>
      <c r="FY11" s="606" t="str">
        <f t="shared" si="73"/>
        <v/>
      </c>
      <c r="FZ11" s="606" t="str">
        <f t="shared" si="74"/>
        <v/>
      </c>
      <c r="GA11" s="598"/>
      <c r="GB11" s="84"/>
      <c r="GC11" s="479"/>
      <c r="GD11" s="484"/>
      <c r="GE11" s="511" t="str">
        <f t="shared" si="75"/>
        <v/>
      </c>
      <c r="GF11" s="511" t="str">
        <f t="shared" si="76"/>
        <v/>
      </c>
      <c r="GG11" s="511" t="str">
        <f t="shared" si="77"/>
        <v/>
      </c>
      <c r="GH11" s="85"/>
      <c r="GI11" s="84"/>
      <c r="GJ11" s="46"/>
      <c r="GK11" s="484"/>
      <c r="GL11" s="511" t="str">
        <f t="shared" si="78"/>
        <v/>
      </c>
      <c r="GM11" s="511" t="str">
        <f t="shared" si="79"/>
        <v/>
      </c>
      <c r="GN11" s="511" t="str">
        <f t="shared" si="80"/>
        <v/>
      </c>
      <c r="GO11" s="85"/>
      <c r="GP11" s="84"/>
      <c r="GQ11" s="46"/>
      <c r="GR11" s="484"/>
      <c r="GS11" s="511" t="str">
        <f t="shared" si="81"/>
        <v/>
      </c>
      <c r="GT11" s="511" t="str">
        <f t="shared" si="82"/>
        <v/>
      </c>
      <c r="GU11" s="511" t="str">
        <f t="shared" si="83"/>
        <v/>
      </c>
      <c r="GV11" s="85"/>
      <c r="GW11" s="84"/>
      <c r="GX11" s="46"/>
      <c r="GY11" s="484"/>
      <c r="GZ11" s="511" t="str">
        <f t="shared" si="84"/>
        <v/>
      </c>
      <c r="HA11" s="511" t="str">
        <f t="shared" si="85"/>
        <v/>
      </c>
      <c r="HB11" s="511" t="str">
        <f t="shared" si="86"/>
        <v/>
      </c>
      <c r="HC11" s="85"/>
      <c r="HD11" s="84"/>
      <c r="HE11" s="46"/>
      <c r="HF11" s="484"/>
      <c r="HG11" s="511" t="str">
        <f t="shared" si="87"/>
        <v/>
      </c>
      <c r="HH11" s="511" t="str">
        <f t="shared" si="88"/>
        <v/>
      </c>
      <c r="HI11" s="511" t="str">
        <f t="shared" si="89"/>
        <v/>
      </c>
      <c r="HJ11" s="85"/>
      <c r="HK11" s="84"/>
      <c r="HL11" s="46"/>
      <c r="HM11" s="484"/>
      <c r="HN11" s="511" t="str">
        <f t="shared" si="90"/>
        <v/>
      </c>
      <c r="HO11" s="511" t="str">
        <f t="shared" si="91"/>
        <v/>
      </c>
      <c r="HP11" s="511" t="str">
        <f t="shared" si="92"/>
        <v/>
      </c>
      <c r="HQ11" s="85"/>
      <c r="HR11" s="84"/>
      <c r="HS11" s="46"/>
      <c r="HT11" s="484"/>
      <c r="HU11" s="511" t="str">
        <f t="shared" si="93"/>
        <v/>
      </c>
      <c r="HV11" s="511" t="str">
        <f t="shared" si="94"/>
        <v/>
      </c>
      <c r="HW11" s="511" t="str">
        <f t="shared" si="95"/>
        <v/>
      </c>
      <c r="HX11" s="85"/>
      <c r="HY11" s="84"/>
      <c r="HZ11" s="46"/>
      <c r="IA11" s="484"/>
      <c r="IB11" s="511" t="str">
        <f t="shared" si="96"/>
        <v/>
      </c>
      <c r="IC11" s="511" t="str">
        <f t="shared" si="97"/>
        <v/>
      </c>
      <c r="ID11" s="511" t="str">
        <f t="shared" si="98"/>
        <v/>
      </c>
      <c r="IE11" s="85"/>
      <c r="IF11" s="84"/>
      <c r="IG11" s="46"/>
      <c r="IH11" s="484"/>
      <c r="II11" s="511" t="str">
        <f t="shared" si="99"/>
        <v/>
      </c>
      <c r="IJ11" s="511" t="str">
        <f t="shared" si="100"/>
        <v/>
      </c>
      <c r="IK11" s="511" t="str">
        <f t="shared" si="101"/>
        <v/>
      </c>
      <c r="IL11" s="85"/>
      <c r="IM11" s="84"/>
      <c r="IN11" s="46"/>
      <c r="IO11" s="484"/>
      <c r="IP11" s="511" t="str">
        <f t="shared" si="102"/>
        <v/>
      </c>
      <c r="IQ11" s="511" t="str">
        <f t="shared" si="103"/>
        <v/>
      </c>
      <c r="IR11" s="511" t="str">
        <f t="shared" si="104"/>
        <v/>
      </c>
      <c r="IS11" s="85"/>
      <c r="IT11" s="84"/>
      <c r="IU11" s="46"/>
      <c r="IV11" s="484"/>
      <c r="IW11" s="511" t="str">
        <f t="shared" si="105"/>
        <v/>
      </c>
      <c r="IX11" s="511" t="str">
        <f t="shared" si="106"/>
        <v/>
      </c>
      <c r="IY11" s="511" t="str">
        <f t="shared" si="107"/>
        <v/>
      </c>
      <c r="IZ11" s="85"/>
      <c r="JA11" s="84"/>
      <c r="JB11" s="46"/>
      <c r="JC11" s="484"/>
      <c r="JD11" s="511" t="str">
        <f t="shared" si="108"/>
        <v/>
      </c>
      <c r="JE11" s="511" t="str">
        <f t="shared" si="109"/>
        <v/>
      </c>
      <c r="JF11" s="511" t="str">
        <f t="shared" si="110"/>
        <v/>
      </c>
      <c r="JG11" s="85"/>
      <c r="JH11" s="84"/>
      <c r="JI11" s="64"/>
      <c r="JJ11" s="484"/>
      <c r="JK11" s="511" t="str">
        <f t="shared" si="111"/>
        <v/>
      </c>
      <c r="JL11" s="511" t="str">
        <f t="shared" si="112"/>
        <v/>
      </c>
      <c r="JM11" s="511" t="str">
        <f t="shared" si="113"/>
        <v/>
      </c>
      <c r="JN11" s="85"/>
      <c r="JO11" s="84"/>
      <c r="JP11" s="64"/>
      <c r="JQ11" s="484"/>
      <c r="JR11" s="511" t="str">
        <f t="shared" si="114"/>
        <v/>
      </c>
      <c r="JS11" s="511" t="str">
        <f t="shared" si="115"/>
        <v/>
      </c>
      <c r="JT11" s="511" t="str">
        <f t="shared" si="116"/>
        <v/>
      </c>
      <c r="JU11" s="85"/>
    </row>
    <row r="12" spans="1:281" x14ac:dyDescent="0.15">
      <c r="A12" s="39">
        <v>5</v>
      </c>
      <c r="B12" s="572">
        <v>8</v>
      </c>
      <c r="C12" s="573"/>
      <c r="D12" s="574"/>
      <c r="E12" s="575"/>
      <c r="F12" s="575"/>
      <c r="G12" s="575"/>
      <c r="H12" s="576"/>
      <c r="I12" s="572">
        <v>8</v>
      </c>
      <c r="J12" s="573"/>
      <c r="K12" s="574"/>
      <c r="L12" s="575" t="str">
        <f t="shared" si="0"/>
        <v/>
      </c>
      <c r="M12" s="575" t="str">
        <f t="shared" si="1"/>
        <v/>
      </c>
      <c r="N12" s="575" t="str">
        <f t="shared" si="2"/>
        <v/>
      </c>
      <c r="O12" s="576"/>
      <c r="P12" s="84">
        <v>8</v>
      </c>
      <c r="Q12" s="46"/>
      <c r="R12" s="484"/>
      <c r="S12" s="511" t="str">
        <f t="shared" si="3"/>
        <v/>
      </c>
      <c r="T12" s="511" t="str">
        <f t="shared" si="4"/>
        <v/>
      </c>
      <c r="U12" s="511" t="str">
        <f t="shared" si="5"/>
        <v/>
      </c>
      <c r="V12" s="85"/>
      <c r="W12" s="84">
        <v>8</v>
      </c>
      <c r="X12" s="479"/>
      <c r="Y12" s="484"/>
      <c r="Z12" s="511" t="str">
        <f t="shared" si="6"/>
        <v/>
      </c>
      <c r="AA12" s="511" t="str">
        <f t="shared" si="7"/>
        <v/>
      </c>
      <c r="AB12" s="511" t="str">
        <f t="shared" si="8"/>
        <v/>
      </c>
      <c r="AC12" s="85"/>
      <c r="AD12" s="84"/>
      <c r="AE12" s="46"/>
      <c r="AF12" s="484"/>
      <c r="AG12" s="511" t="str">
        <f t="shared" si="9"/>
        <v/>
      </c>
      <c r="AH12" s="511" t="str">
        <f t="shared" si="10"/>
        <v/>
      </c>
      <c r="AI12" s="511" t="str">
        <f t="shared" si="11"/>
        <v/>
      </c>
      <c r="AJ12" s="85"/>
      <c r="AK12" s="84"/>
      <c r="AL12" s="46"/>
      <c r="AM12" s="484"/>
      <c r="AN12" s="511" t="str">
        <f t="shared" si="12"/>
        <v/>
      </c>
      <c r="AO12" s="511" t="str">
        <f t="shared" si="13"/>
        <v/>
      </c>
      <c r="AP12" s="511" t="str">
        <f t="shared" si="14"/>
        <v/>
      </c>
      <c r="AQ12" s="85"/>
      <c r="AR12" s="84"/>
      <c r="AS12" s="46"/>
      <c r="AT12" s="484"/>
      <c r="AU12" s="511" t="str">
        <f t="shared" si="15"/>
        <v/>
      </c>
      <c r="AV12" s="511" t="str">
        <f t="shared" si="16"/>
        <v/>
      </c>
      <c r="AW12" s="511" t="str">
        <f t="shared" si="17"/>
        <v/>
      </c>
      <c r="AX12" s="85"/>
      <c r="AY12" s="84"/>
      <c r="AZ12" s="46"/>
      <c r="BA12" s="484"/>
      <c r="BB12" s="511" t="str">
        <f t="shared" si="18"/>
        <v/>
      </c>
      <c r="BC12" s="511" t="str">
        <f t="shared" si="19"/>
        <v/>
      </c>
      <c r="BD12" s="511" t="str">
        <f t="shared" si="20"/>
        <v/>
      </c>
      <c r="BE12" s="85"/>
      <c r="BF12" s="84"/>
      <c r="BG12" s="46"/>
      <c r="BH12" s="484"/>
      <c r="BI12" s="511" t="str">
        <f t="shared" si="21"/>
        <v/>
      </c>
      <c r="BJ12" s="511" t="str">
        <f t="shared" si="22"/>
        <v/>
      </c>
      <c r="BK12" s="511" t="str">
        <f t="shared" si="23"/>
        <v/>
      </c>
      <c r="BL12" s="85"/>
      <c r="BM12" s="84"/>
      <c r="BN12" s="46"/>
      <c r="BO12" s="484"/>
      <c r="BP12" s="511" t="str">
        <f t="shared" si="24"/>
        <v/>
      </c>
      <c r="BQ12" s="511" t="str">
        <f t="shared" si="25"/>
        <v/>
      </c>
      <c r="BR12" s="511" t="str">
        <f t="shared" si="26"/>
        <v/>
      </c>
      <c r="BS12" s="85"/>
      <c r="BT12" s="84"/>
      <c r="BU12" s="46"/>
      <c r="BV12" s="484"/>
      <c r="BW12" s="511" t="str">
        <f t="shared" si="27"/>
        <v/>
      </c>
      <c r="BX12" s="511" t="str">
        <f t="shared" si="28"/>
        <v/>
      </c>
      <c r="BY12" s="511" t="str">
        <f t="shared" si="29"/>
        <v/>
      </c>
      <c r="BZ12" s="85"/>
      <c r="CA12" s="84"/>
      <c r="CB12" s="46"/>
      <c r="CC12" s="484"/>
      <c r="CD12" s="511" t="str">
        <f t="shared" si="30"/>
        <v/>
      </c>
      <c r="CE12" s="511" t="str">
        <f t="shared" si="31"/>
        <v/>
      </c>
      <c r="CF12" s="511" t="str">
        <f t="shared" si="32"/>
        <v/>
      </c>
      <c r="CG12" s="85"/>
      <c r="CH12" s="84"/>
      <c r="CI12" s="46"/>
      <c r="CJ12" s="484"/>
      <c r="CK12" s="511" t="str">
        <f t="shared" si="33"/>
        <v/>
      </c>
      <c r="CL12" s="511" t="str">
        <f t="shared" si="34"/>
        <v/>
      </c>
      <c r="CM12" s="511" t="str">
        <f t="shared" si="35"/>
        <v/>
      </c>
      <c r="CN12" s="85"/>
      <c r="CO12" s="84"/>
      <c r="CP12" s="46"/>
      <c r="CQ12" s="484"/>
      <c r="CR12" s="511" t="str">
        <f t="shared" si="36"/>
        <v/>
      </c>
      <c r="CS12" s="511" t="str">
        <f t="shared" si="37"/>
        <v/>
      </c>
      <c r="CT12" s="511" t="str">
        <f t="shared" si="38"/>
        <v/>
      </c>
      <c r="CU12" s="85"/>
      <c r="CV12" s="591"/>
      <c r="CW12" s="592"/>
      <c r="CX12" s="484"/>
      <c r="CY12" s="511" t="str">
        <f t="shared" si="39"/>
        <v/>
      </c>
      <c r="CZ12" s="511" t="str">
        <f t="shared" si="40"/>
        <v/>
      </c>
      <c r="DA12" s="511" t="str">
        <f t="shared" si="41"/>
        <v/>
      </c>
      <c r="DB12" s="598"/>
      <c r="DC12" s="591"/>
      <c r="DD12" s="592"/>
      <c r="DE12" s="605"/>
      <c r="DF12" s="606" t="str">
        <f t="shared" si="42"/>
        <v/>
      </c>
      <c r="DG12" s="606" t="str">
        <f t="shared" si="43"/>
        <v/>
      </c>
      <c r="DH12" s="606" t="str">
        <f t="shared" si="44"/>
        <v/>
      </c>
      <c r="DI12" s="598"/>
      <c r="DJ12" s="591"/>
      <c r="DK12" s="592"/>
      <c r="DL12" s="605"/>
      <c r="DM12" s="606" t="str">
        <f t="shared" si="45"/>
        <v/>
      </c>
      <c r="DN12" s="606" t="str">
        <f t="shared" si="46"/>
        <v/>
      </c>
      <c r="DO12" s="606" t="str">
        <f t="shared" si="47"/>
        <v/>
      </c>
      <c r="DP12" s="598"/>
      <c r="DQ12" s="591"/>
      <c r="DR12" s="592"/>
      <c r="DS12" s="605"/>
      <c r="DT12" s="606" t="str">
        <f t="shared" si="48"/>
        <v/>
      </c>
      <c r="DU12" s="606" t="str">
        <f t="shared" si="49"/>
        <v/>
      </c>
      <c r="DV12" s="606" t="str">
        <f t="shared" si="50"/>
        <v/>
      </c>
      <c r="DW12" s="598"/>
      <c r="DX12" s="591"/>
      <c r="DY12" s="592"/>
      <c r="DZ12" s="605"/>
      <c r="EA12" s="606" t="str">
        <f t="shared" si="51"/>
        <v/>
      </c>
      <c r="EB12" s="606" t="str">
        <f t="shared" si="52"/>
        <v/>
      </c>
      <c r="EC12" s="606" t="str">
        <f t="shared" si="53"/>
        <v/>
      </c>
      <c r="ED12" s="598"/>
      <c r="EE12" s="591"/>
      <c r="EF12" s="592"/>
      <c r="EG12" s="605"/>
      <c r="EH12" s="606" t="str">
        <f t="shared" si="54"/>
        <v/>
      </c>
      <c r="EI12" s="606" t="str">
        <f t="shared" si="55"/>
        <v/>
      </c>
      <c r="EJ12" s="606" t="str">
        <f t="shared" si="56"/>
        <v/>
      </c>
      <c r="EK12" s="598"/>
      <c r="EL12" s="591"/>
      <c r="EM12" s="592"/>
      <c r="EN12" s="605"/>
      <c r="EO12" s="606" t="str">
        <f t="shared" si="57"/>
        <v/>
      </c>
      <c r="EP12" s="606" t="str">
        <f t="shared" si="58"/>
        <v/>
      </c>
      <c r="EQ12" s="606" t="str">
        <f t="shared" si="59"/>
        <v/>
      </c>
      <c r="ER12" s="598"/>
      <c r="ES12" s="591"/>
      <c r="ET12" s="592"/>
      <c r="EU12" s="605"/>
      <c r="EV12" s="606" t="str">
        <f t="shared" si="60"/>
        <v/>
      </c>
      <c r="EW12" s="606" t="str">
        <f t="shared" si="61"/>
        <v/>
      </c>
      <c r="EX12" s="606" t="str">
        <f t="shared" si="62"/>
        <v/>
      </c>
      <c r="EY12" s="598"/>
      <c r="EZ12" s="591"/>
      <c r="FA12" s="592"/>
      <c r="FB12" s="605"/>
      <c r="FC12" s="606" t="str">
        <f t="shared" si="63"/>
        <v/>
      </c>
      <c r="FD12" s="606" t="str">
        <f t="shared" si="64"/>
        <v/>
      </c>
      <c r="FE12" s="606" t="str">
        <f t="shared" si="65"/>
        <v/>
      </c>
      <c r="FF12" s="598"/>
      <c r="FG12" s="591"/>
      <c r="FH12" s="607"/>
      <c r="FI12" s="605"/>
      <c r="FJ12" s="606" t="str">
        <f t="shared" si="66"/>
        <v/>
      </c>
      <c r="FK12" s="606" t="str">
        <f t="shared" si="67"/>
        <v/>
      </c>
      <c r="FL12" s="606" t="str">
        <f t="shared" si="68"/>
        <v/>
      </c>
      <c r="FM12" s="598"/>
      <c r="FN12" s="591"/>
      <c r="FO12" s="592"/>
      <c r="FP12" s="605"/>
      <c r="FQ12" s="606" t="str">
        <f t="shared" si="69"/>
        <v/>
      </c>
      <c r="FR12" s="606" t="str">
        <f t="shared" si="70"/>
        <v/>
      </c>
      <c r="FS12" s="606" t="str">
        <f t="shared" si="71"/>
        <v/>
      </c>
      <c r="FT12" s="598"/>
      <c r="FU12" s="591"/>
      <c r="FV12" s="592"/>
      <c r="FW12" s="605"/>
      <c r="FX12" s="606" t="str">
        <f t="shared" si="72"/>
        <v/>
      </c>
      <c r="FY12" s="606" t="str">
        <f t="shared" si="73"/>
        <v/>
      </c>
      <c r="FZ12" s="606" t="str">
        <f t="shared" si="74"/>
        <v/>
      </c>
      <c r="GA12" s="598"/>
      <c r="GB12" s="84"/>
      <c r="GC12" s="479"/>
      <c r="GD12" s="484"/>
      <c r="GE12" s="511" t="str">
        <f t="shared" si="75"/>
        <v/>
      </c>
      <c r="GF12" s="511" t="str">
        <f t="shared" si="76"/>
        <v/>
      </c>
      <c r="GG12" s="511" t="str">
        <f t="shared" si="77"/>
        <v/>
      </c>
      <c r="GH12" s="85"/>
      <c r="GI12" s="84"/>
      <c r="GJ12" s="46"/>
      <c r="GK12" s="484"/>
      <c r="GL12" s="511" t="str">
        <f t="shared" si="78"/>
        <v/>
      </c>
      <c r="GM12" s="511" t="str">
        <f t="shared" si="79"/>
        <v/>
      </c>
      <c r="GN12" s="511" t="str">
        <f t="shared" si="80"/>
        <v/>
      </c>
      <c r="GO12" s="85"/>
      <c r="GP12" s="84"/>
      <c r="GQ12" s="46"/>
      <c r="GR12" s="484"/>
      <c r="GS12" s="511" t="str">
        <f t="shared" si="81"/>
        <v/>
      </c>
      <c r="GT12" s="511" t="str">
        <f t="shared" si="82"/>
        <v/>
      </c>
      <c r="GU12" s="511" t="str">
        <f t="shared" si="83"/>
        <v/>
      </c>
      <c r="GV12" s="85"/>
      <c r="GW12" s="84"/>
      <c r="GX12" s="46"/>
      <c r="GY12" s="484"/>
      <c r="GZ12" s="511" t="str">
        <f t="shared" si="84"/>
        <v/>
      </c>
      <c r="HA12" s="511" t="str">
        <f t="shared" si="85"/>
        <v/>
      </c>
      <c r="HB12" s="511" t="str">
        <f t="shared" si="86"/>
        <v/>
      </c>
      <c r="HC12" s="85"/>
      <c r="HD12" s="84"/>
      <c r="HE12" s="46"/>
      <c r="HF12" s="484"/>
      <c r="HG12" s="511" t="str">
        <f t="shared" si="87"/>
        <v/>
      </c>
      <c r="HH12" s="511" t="str">
        <f t="shared" si="88"/>
        <v/>
      </c>
      <c r="HI12" s="511" t="str">
        <f t="shared" si="89"/>
        <v/>
      </c>
      <c r="HJ12" s="85"/>
      <c r="HK12" s="84"/>
      <c r="HL12" s="46"/>
      <c r="HM12" s="484"/>
      <c r="HN12" s="511" t="str">
        <f t="shared" si="90"/>
        <v/>
      </c>
      <c r="HO12" s="511" t="str">
        <f t="shared" si="91"/>
        <v/>
      </c>
      <c r="HP12" s="511" t="str">
        <f t="shared" si="92"/>
        <v/>
      </c>
      <c r="HQ12" s="85"/>
      <c r="HR12" s="84"/>
      <c r="HS12" s="46"/>
      <c r="HT12" s="484"/>
      <c r="HU12" s="511" t="str">
        <f t="shared" si="93"/>
        <v/>
      </c>
      <c r="HV12" s="511" t="str">
        <f t="shared" si="94"/>
        <v/>
      </c>
      <c r="HW12" s="511" t="str">
        <f t="shared" si="95"/>
        <v/>
      </c>
      <c r="HX12" s="85"/>
      <c r="HY12" s="84"/>
      <c r="HZ12" s="46"/>
      <c r="IA12" s="484"/>
      <c r="IB12" s="511" t="str">
        <f t="shared" si="96"/>
        <v/>
      </c>
      <c r="IC12" s="511" t="str">
        <f t="shared" si="97"/>
        <v/>
      </c>
      <c r="ID12" s="511" t="str">
        <f t="shared" si="98"/>
        <v/>
      </c>
      <c r="IE12" s="85"/>
      <c r="IF12" s="84"/>
      <c r="IG12" s="46"/>
      <c r="IH12" s="484"/>
      <c r="II12" s="511" t="str">
        <f t="shared" si="99"/>
        <v/>
      </c>
      <c r="IJ12" s="511" t="str">
        <f t="shared" si="100"/>
        <v/>
      </c>
      <c r="IK12" s="511" t="str">
        <f t="shared" si="101"/>
        <v/>
      </c>
      <c r="IL12" s="85"/>
      <c r="IM12" s="84"/>
      <c r="IN12" s="46"/>
      <c r="IO12" s="484"/>
      <c r="IP12" s="511" t="str">
        <f t="shared" si="102"/>
        <v/>
      </c>
      <c r="IQ12" s="511" t="str">
        <f t="shared" si="103"/>
        <v/>
      </c>
      <c r="IR12" s="511" t="str">
        <f t="shared" si="104"/>
        <v/>
      </c>
      <c r="IS12" s="85"/>
      <c r="IT12" s="84"/>
      <c r="IU12" s="46"/>
      <c r="IV12" s="484"/>
      <c r="IW12" s="511" t="str">
        <f t="shared" si="105"/>
        <v/>
      </c>
      <c r="IX12" s="511" t="str">
        <f t="shared" si="106"/>
        <v/>
      </c>
      <c r="IY12" s="511" t="str">
        <f t="shared" si="107"/>
        <v/>
      </c>
      <c r="IZ12" s="85"/>
      <c r="JA12" s="84"/>
      <c r="JB12" s="46"/>
      <c r="JC12" s="484"/>
      <c r="JD12" s="511" t="str">
        <f t="shared" si="108"/>
        <v/>
      </c>
      <c r="JE12" s="511" t="str">
        <f t="shared" si="109"/>
        <v/>
      </c>
      <c r="JF12" s="511" t="str">
        <f t="shared" si="110"/>
        <v/>
      </c>
      <c r="JG12" s="85"/>
      <c r="JH12" s="84"/>
      <c r="JI12" s="64"/>
      <c r="JJ12" s="484"/>
      <c r="JK12" s="511" t="str">
        <f t="shared" si="111"/>
        <v/>
      </c>
      <c r="JL12" s="511" t="str">
        <f t="shared" si="112"/>
        <v/>
      </c>
      <c r="JM12" s="511" t="str">
        <f t="shared" si="113"/>
        <v/>
      </c>
      <c r="JN12" s="85"/>
      <c r="JO12" s="84"/>
      <c r="JP12" s="64"/>
      <c r="JQ12" s="484"/>
      <c r="JR12" s="511" t="str">
        <f t="shared" si="114"/>
        <v/>
      </c>
      <c r="JS12" s="511" t="str">
        <f t="shared" si="115"/>
        <v/>
      </c>
      <c r="JT12" s="511" t="str">
        <f t="shared" si="116"/>
        <v/>
      </c>
      <c r="JU12" s="85"/>
    </row>
    <row r="13" spans="1:281" x14ac:dyDescent="0.15">
      <c r="A13" s="39">
        <v>6</v>
      </c>
      <c r="B13" s="572">
        <v>9</v>
      </c>
      <c r="C13" s="573"/>
      <c r="D13" s="574"/>
      <c r="E13" s="575"/>
      <c r="F13" s="575"/>
      <c r="G13" s="575"/>
      <c r="H13" s="576"/>
      <c r="I13" s="572">
        <v>9</v>
      </c>
      <c r="J13" s="573"/>
      <c r="K13" s="574"/>
      <c r="L13" s="575" t="str">
        <f t="shared" si="0"/>
        <v/>
      </c>
      <c r="M13" s="575" t="str">
        <f t="shared" si="1"/>
        <v/>
      </c>
      <c r="N13" s="575" t="str">
        <f t="shared" si="2"/>
        <v/>
      </c>
      <c r="O13" s="576"/>
      <c r="P13" s="84">
        <v>9</v>
      </c>
      <c r="Q13" s="46"/>
      <c r="R13" s="484"/>
      <c r="S13" s="511" t="str">
        <f t="shared" si="3"/>
        <v/>
      </c>
      <c r="T13" s="511" t="str">
        <f t="shared" si="4"/>
        <v/>
      </c>
      <c r="U13" s="511" t="str">
        <f t="shared" si="5"/>
        <v/>
      </c>
      <c r="V13" s="85"/>
      <c r="W13" s="84">
        <v>9</v>
      </c>
      <c r="X13" s="479"/>
      <c r="Y13" s="484"/>
      <c r="Z13" s="511" t="str">
        <f t="shared" si="6"/>
        <v/>
      </c>
      <c r="AA13" s="511" t="str">
        <f t="shared" si="7"/>
        <v/>
      </c>
      <c r="AB13" s="511" t="str">
        <f t="shared" si="8"/>
        <v/>
      </c>
      <c r="AC13" s="85"/>
      <c r="AD13" s="84"/>
      <c r="AE13" s="46"/>
      <c r="AF13" s="484"/>
      <c r="AG13" s="511" t="str">
        <f t="shared" si="9"/>
        <v/>
      </c>
      <c r="AH13" s="511" t="str">
        <f t="shared" si="10"/>
        <v/>
      </c>
      <c r="AI13" s="511" t="str">
        <f t="shared" si="11"/>
        <v/>
      </c>
      <c r="AJ13" s="85"/>
      <c r="AK13" s="84"/>
      <c r="AL13" s="46"/>
      <c r="AM13" s="484"/>
      <c r="AN13" s="511" t="str">
        <f t="shared" si="12"/>
        <v/>
      </c>
      <c r="AO13" s="511" t="str">
        <f t="shared" si="13"/>
        <v/>
      </c>
      <c r="AP13" s="511" t="str">
        <f t="shared" si="14"/>
        <v/>
      </c>
      <c r="AQ13" s="85"/>
      <c r="AR13" s="84"/>
      <c r="AS13" s="46"/>
      <c r="AT13" s="484"/>
      <c r="AU13" s="511" t="str">
        <f t="shared" si="15"/>
        <v/>
      </c>
      <c r="AV13" s="511" t="str">
        <f t="shared" si="16"/>
        <v/>
      </c>
      <c r="AW13" s="511" t="str">
        <f t="shared" si="17"/>
        <v/>
      </c>
      <c r="AX13" s="85"/>
      <c r="AY13" s="84"/>
      <c r="AZ13" s="46"/>
      <c r="BA13" s="484"/>
      <c r="BB13" s="511" t="str">
        <f t="shared" si="18"/>
        <v/>
      </c>
      <c r="BC13" s="511" t="str">
        <f t="shared" si="19"/>
        <v/>
      </c>
      <c r="BD13" s="511" t="str">
        <f t="shared" si="20"/>
        <v/>
      </c>
      <c r="BE13" s="85"/>
      <c r="BF13" s="84"/>
      <c r="BG13" s="46"/>
      <c r="BH13" s="484"/>
      <c r="BI13" s="511" t="str">
        <f t="shared" si="21"/>
        <v/>
      </c>
      <c r="BJ13" s="511" t="str">
        <f t="shared" si="22"/>
        <v/>
      </c>
      <c r="BK13" s="511" t="str">
        <f t="shared" si="23"/>
        <v/>
      </c>
      <c r="BL13" s="85"/>
      <c r="BM13" s="84"/>
      <c r="BN13" s="46"/>
      <c r="BO13" s="484"/>
      <c r="BP13" s="511" t="str">
        <f t="shared" si="24"/>
        <v/>
      </c>
      <c r="BQ13" s="511" t="str">
        <f t="shared" si="25"/>
        <v/>
      </c>
      <c r="BR13" s="511" t="str">
        <f t="shared" si="26"/>
        <v/>
      </c>
      <c r="BS13" s="85"/>
      <c r="BT13" s="84"/>
      <c r="BU13" s="46"/>
      <c r="BV13" s="484"/>
      <c r="BW13" s="511" t="str">
        <f t="shared" si="27"/>
        <v/>
      </c>
      <c r="BX13" s="511" t="str">
        <f t="shared" si="28"/>
        <v/>
      </c>
      <c r="BY13" s="511" t="str">
        <f t="shared" si="29"/>
        <v/>
      </c>
      <c r="BZ13" s="85"/>
      <c r="CA13" s="84"/>
      <c r="CB13" s="46"/>
      <c r="CC13" s="484"/>
      <c r="CD13" s="511" t="str">
        <f t="shared" si="30"/>
        <v/>
      </c>
      <c r="CE13" s="511" t="str">
        <f t="shared" si="31"/>
        <v/>
      </c>
      <c r="CF13" s="511" t="str">
        <f t="shared" si="32"/>
        <v/>
      </c>
      <c r="CG13" s="85"/>
      <c r="CH13" s="84"/>
      <c r="CI13" s="46"/>
      <c r="CJ13" s="484"/>
      <c r="CK13" s="511" t="str">
        <f t="shared" si="33"/>
        <v/>
      </c>
      <c r="CL13" s="511" t="str">
        <f t="shared" si="34"/>
        <v/>
      </c>
      <c r="CM13" s="511" t="str">
        <f t="shared" si="35"/>
        <v/>
      </c>
      <c r="CN13" s="85"/>
      <c r="CO13" s="84"/>
      <c r="CP13" s="46"/>
      <c r="CQ13" s="484"/>
      <c r="CR13" s="511" t="str">
        <f t="shared" si="36"/>
        <v/>
      </c>
      <c r="CS13" s="511" t="str">
        <f t="shared" si="37"/>
        <v/>
      </c>
      <c r="CT13" s="511" t="str">
        <f t="shared" si="38"/>
        <v/>
      </c>
      <c r="CU13" s="85"/>
      <c r="CV13" s="591"/>
      <c r="CW13" s="592"/>
      <c r="CX13" s="484"/>
      <c r="CY13" s="511" t="str">
        <f t="shared" si="39"/>
        <v/>
      </c>
      <c r="CZ13" s="511" t="str">
        <f t="shared" si="40"/>
        <v/>
      </c>
      <c r="DA13" s="511" t="str">
        <f t="shared" si="41"/>
        <v/>
      </c>
      <c r="DB13" s="598"/>
      <c r="DC13" s="591"/>
      <c r="DD13" s="592"/>
      <c r="DE13" s="605"/>
      <c r="DF13" s="606" t="str">
        <f t="shared" si="42"/>
        <v/>
      </c>
      <c r="DG13" s="606" t="str">
        <f t="shared" si="43"/>
        <v/>
      </c>
      <c r="DH13" s="606" t="str">
        <f t="shared" si="44"/>
        <v/>
      </c>
      <c r="DI13" s="598"/>
      <c r="DJ13" s="591"/>
      <c r="DK13" s="592"/>
      <c r="DL13" s="605"/>
      <c r="DM13" s="606" t="str">
        <f t="shared" si="45"/>
        <v/>
      </c>
      <c r="DN13" s="606" t="str">
        <f t="shared" si="46"/>
        <v/>
      </c>
      <c r="DO13" s="606" t="str">
        <f t="shared" si="47"/>
        <v/>
      </c>
      <c r="DP13" s="598"/>
      <c r="DQ13" s="591"/>
      <c r="DR13" s="592"/>
      <c r="DS13" s="605"/>
      <c r="DT13" s="606" t="str">
        <f t="shared" si="48"/>
        <v/>
      </c>
      <c r="DU13" s="606" t="str">
        <f t="shared" si="49"/>
        <v/>
      </c>
      <c r="DV13" s="606" t="str">
        <f t="shared" si="50"/>
        <v/>
      </c>
      <c r="DW13" s="598"/>
      <c r="DX13" s="591"/>
      <c r="DY13" s="592"/>
      <c r="DZ13" s="605"/>
      <c r="EA13" s="606" t="str">
        <f t="shared" si="51"/>
        <v/>
      </c>
      <c r="EB13" s="606" t="str">
        <f t="shared" si="52"/>
        <v/>
      </c>
      <c r="EC13" s="606" t="str">
        <f t="shared" si="53"/>
        <v/>
      </c>
      <c r="ED13" s="598"/>
      <c r="EE13" s="591"/>
      <c r="EF13" s="592"/>
      <c r="EG13" s="605"/>
      <c r="EH13" s="606" t="str">
        <f t="shared" si="54"/>
        <v/>
      </c>
      <c r="EI13" s="606" t="str">
        <f t="shared" si="55"/>
        <v/>
      </c>
      <c r="EJ13" s="606" t="str">
        <f t="shared" si="56"/>
        <v/>
      </c>
      <c r="EK13" s="598"/>
      <c r="EL13" s="591"/>
      <c r="EM13" s="592"/>
      <c r="EN13" s="605"/>
      <c r="EO13" s="606" t="str">
        <f t="shared" si="57"/>
        <v/>
      </c>
      <c r="EP13" s="606" t="str">
        <f t="shared" si="58"/>
        <v/>
      </c>
      <c r="EQ13" s="606" t="str">
        <f t="shared" si="59"/>
        <v/>
      </c>
      <c r="ER13" s="598"/>
      <c r="ES13" s="591"/>
      <c r="ET13" s="592"/>
      <c r="EU13" s="605"/>
      <c r="EV13" s="606" t="str">
        <f t="shared" si="60"/>
        <v/>
      </c>
      <c r="EW13" s="606" t="str">
        <f t="shared" si="61"/>
        <v/>
      </c>
      <c r="EX13" s="606" t="str">
        <f t="shared" si="62"/>
        <v/>
      </c>
      <c r="EY13" s="598"/>
      <c r="EZ13" s="591"/>
      <c r="FA13" s="592"/>
      <c r="FB13" s="605"/>
      <c r="FC13" s="606" t="str">
        <f t="shared" si="63"/>
        <v/>
      </c>
      <c r="FD13" s="606" t="str">
        <f t="shared" si="64"/>
        <v/>
      </c>
      <c r="FE13" s="606" t="str">
        <f t="shared" si="65"/>
        <v/>
      </c>
      <c r="FF13" s="598"/>
      <c r="FG13" s="591"/>
      <c r="FH13" s="607"/>
      <c r="FI13" s="605"/>
      <c r="FJ13" s="606" t="str">
        <f t="shared" si="66"/>
        <v/>
      </c>
      <c r="FK13" s="606" t="str">
        <f t="shared" si="67"/>
        <v/>
      </c>
      <c r="FL13" s="606" t="str">
        <f t="shared" si="68"/>
        <v/>
      </c>
      <c r="FM13" s="598"/>
      <c r="FN13" s="591"/>
      <c r="FO13" s="592"/>
      <c r="FP13" s="605"/>
      <c r="FQ13" s="606" t="str">
        <f t="shared" si="69"/>
        <v/>
      </c>
      <c r="FR13" s="606" t="str">
        <f t="shared" si="70"/>
        <v/>
      </c>
      <c r="FS13" s="606" t="str">
        <f t="shared" si="71"/>
        <v/>
      </c>
      <c r="FT13" s="598"/>
      <c r="FU13" s="591"/>
      <c r="FV13" s="592"/>
      <c r="FW13" s="605"/>
      <c r="FX13" s="606" t="str">
        <f t="shared" si="72"/>
        <v/>
      </c>
      <c r="FY13" s="606" t="str">
        <f t="shared" si="73"/>
        <v/>
      </c>
      <c r="FZ13" s="606" t="str">
        <f t="shared" si="74"/>
        <v/>
      </c>
      <c r="GA13" s="598"/>
      <c r="GB13" s="84"/>
      <c r="GC13" s="479"/>
      <c r="GD13" s="484"/>
      <c r="GE13" s="511" t="str">
        <f t="shared" si="75"/>
        <v/>
      </c>
      <c r="GF13" s="511" t="str">
        <f t="shared" si="76"/>
        <v/>
      </c>
      <c r="GG13" s="511" t="str">
        <f t="shared" si="77"/>
        <v/>
      </c>
      <c r="GH13" s="85"/>
      <c r="GI13" s="84"/>
      <c r="GJ13" s="46"/>
      <c r="GK13" s="484"/>
      <c r="GL13" s="511" t="str">
        <f t="shared" si="78"/>
        <v/>
      </c>
      <c r="GM13" s="511" t="str">
        <f t="shared" si="79"/>
        <v/>
      </c>
      <c r="GN13" s="511" t="str">
        <f t="shared" si="80"/>
        <v/>
      </c>
      <c r="GO13" s="85"/>
      <c r="GP13" s="84"/>
      <c r="GQ13" s="46"/>
      <c r="GR13" s="484"/>
      <c r="GS13" s="511" t="str">
        <f t="shared" si="81"/>
        <v/>
      </c>
      <c r="GT13" s="511" t="str">
        <f t="shared" si="82"/>
        <v/>
      </c>
      <c r="GU13" s="511" t="str">
        <f t="shared" si="83"/>
        <v/>
      </c>
      <c r="GV13" s="85"/>
      <c r="GW13" s="84"/>
      <c r="GX13" s="46"/>
      <c r="GY13" s="484"/>
      <c r="GZ13" s="511" t="str">
        <f t="shared" si="84"/>
        <v/>
      </c>
      <c r="HA13" s="511" t="str">
        <f t="shared" si="85"/>
        <v/>
      </c>
      <c r="HB13" s="511" t="str">
        <f t="shared" si="86"/>
        <v/>
      </c>
      <c r="HC13" s="85"/>
      <c r="HD13" s="84"/>
      <c r="HE13" s="46"/>
      <c r="HF13" s="484"/>
      <c r="HG13" s="511" t="str">
        <f t="shared" si="87"/>
        <v/>
      </c>
      <c r="HH13" s="511" t="str">
        <f t="shared" si="88"/>
        <v/>
      </c>
      <c r="HI13" s="511" t="str">
        <f t="shared" si="89"/>
        <v/>
      </c>
      <c r="HJ13" s="85"/>
      <c r="HK13" s="84"/>
      <c r="HL13" s="46"/>
      <c r="HM13" s="484"/>
      <c r="HN13" s="511" t="str">
        <f t="shared" si="90"/>
        <v/>
      </c>
      <c r="HO13" s="511" t="str">
        <f t="shared" si="91"/>
        <v/>
      </c>
      <c r="HP13" s="511" t="str">
        <f t="shared" si="92"/>
        <v/>
      </c>
      <c r="HQ13" s="85"/>
      <c r="HR13" s="84"/>
      <c r="HS13" s="46"/>
      <c r="HT13" s="484"/>
      <c r="HU13" s="511" t="str">
        <f t="shared" si="93"/>
        <v/>
      </c>
      <c r="HV13" s="511" t="str">
        <f t="shared" si="94"/>
        <v/>
      </c>
      <c r="HW13" s="511" t="str">
        <f t="shared" si="95"/>
        <v/>
      </c>
      <c r="HX13" s="85"/>
      <c r="HY13" s="84"/>
      <c r="HZ13" s="46"/>
      <c r="IA13" s="484"/>
      <c r="IB13" s="511" t="str">
        <f t="shared" si="96"/>
        <v/>
      </c>
      <c r="IC13" s="511" t="str">
        <f t="shared" si="97"/>
        <v/>
      </c>
      <c r="ID13" s="511" t="str">
        <f t="shared" si="98"/>
        <v/>
      </c>
      <c r="IE13" s="85"/>
      <c r="IF13" s="84"/>
      <c r="IG13" s="46"/>
      <c r="IH13" s="484"/>
      <c r="II13" s="511" t="str">
        <f t="shared" si="99"/>
        <v/>
      </c>
      <c r="IJ13" s="511" t="str">
        <f t="shared" si="100"/>
        <v/>
      </c>
      <c r="IK13" s="511" t="str">
        <f t="shared" si="101"/>
        <v/>
      </c>
      <c r="IL13" s="85"/>
      <c r="IM13" s="84"/>
      <c r="IN13" s="46"/>
      <c r="IO13" s="484"/>
      <c r="IP13" s="511" t="str">
        <f t="shared" si="102"/>
        <v/>
      </c>
      <c r="IQ13" s="511" t="str">
        <f t="shared" si="103"/>
        <v/>
      </c>
      <c r="IR13" s="511" t="str">
        <f t="shared" si="104"/>
        <v/>
      </c>
      <c r="IS13" s="85"/>
      <c r="IT13" s="84"/>
      <c r="IU13" s="46"/>
      <c r="IV13" s="484"/>
      <c r="IW13" s="511" t="str">
        <f t="shared" si="105"/>
        <v/>
      </c>
      <c r="IX13" s="511" t="str">
        <f t="shared" si="106"/>
        <v/>
      </c>
      <c r="IY13" s="511" t="str">
        <f t="shared" si="107"/>
        <v/>
      </c>
      <c r="IZ13" s="85"/>
      <c r="JA13" s="84"/>
      <c r="JB13" s="46"/>
      <c r="JC13" s="484"/>
      <c r="JD13" s="511" t="str">
        <f t="shared" si="108"/>
        <v/>
      </c>
      <c r="JE13" s="511" t="str">
        <f t="shared" si="109"/>
        <v/>
      </c>
      <c r="JF13" s="511" t="str">
        <f t="shared" si="110"/>
        <v/>
      </c>
      <c r="JG13" s="85"/>
      <c r="JH13" s="84"/>
      <c r="JI13" s="64"/>
      <c r="JJ13" s="484"/>
      <c r="JK13" s="511" t="str">
        <f t="shared" si="111"/>
        <v/>
      </c>
      <c r="JL13" s="511" t="str">
        <f t="shared" si="112"/>
        <v/>
      </c>
      <c r="JM13" s="511" t="str">
        <f t="shared" si="113"/>
        <v/>
      </c>
      <c r="JN13" s="85"/>
      <c r="JO13" s="84"/>
      <c r="JP13" s="64"/>
      <c r="JQ13" s="484"/>
      <c r="JR13" s="511" t="str">
        <f t="shared" si="114"/>
        <v/>
      </c>
      <c r="JS13" s="511" t="str">
        <f t="shared" si="115"/>
        <v/>
      </c>
      <c r="JT13" s="511" t="str">
        <f t="shared" si="116"/>
        <v/>
      </c>
      <c r="JU13" s="85"/>
    </row>
    <row r="14" spans="1:281" x14ac:dyDescent="0.15">
      <c r="A14" s="39">
        <v>7</v>
      </c>
      <c r="B14" s="572">
        <v>10</v>
      </c>
      <c r="C14" s="573"/>
      <c r="D14" s="574"/>
      <c r="E14" s="575"/>
      <c r="F14" s="575"/>
      <c r="G14" s="575"/>
      <c r="H14" s="576"/>
      <c r="I14" s="572">
        <v>10</v>
      </c>
      <c r="J14" s="573"/>
      <c r="K14" s="574"/>
      <c r="L14" s="575" t="str">
        <f t="shared" si="0"/>
        <v/>
      </c>
      <c r="M14" s="575" t="str">
        <f t="shared" si="1"/>
        <v/>
      </c>
      <c r="N14" s="575" t="str">
        <f t="shared" si="2"/>
        <v/>
      </c>
      <c r="O14" s="576"/>
      <c r="P14" s="84">
        <v>10</v>
      </c>
      <c r="Q14" s="46"/>
      <c r="R14" s="484"/>
      <c r="S14" s="511" t="str">
        <f t="shared" si="3"/>
        <v/>
      </c>
      <c r="T14" s="511" t="str">
        <f t="shared" si="4"/>
        <v/>
      </c>
      <c r="U14" s="511" t="str">
        <f t="shared" si="5"/>
        <v/>
      </c>
      <c r="V14" s="85"/>
      <c r="W14" s="84">
        <v>10</v>
      </c>
      <c r="X14" s="479"/>
      <c r="Y14" s="484"/>
      <c r="Z14" s="511" t="str">
        <f t="shared" si="6"/>
        <v/>
      </c>
      <c r="AA14" s="511" t="str">
        <f t="shared" si="7"/>
        <v/>
      </c>
      <c r="AB14" s="511" t="str">
        <f t="shared" si="8"/>
        <v/>
      </c>
      <c r="AC14" s="85"/>
      <c r="AD14" s="84"/>
      <c r="AE14" s="46"/>
      <c r="AF14" s="484"/>
      <c r="AG14" s="511" t="str">
        <f t="shared" si="9"/>
        <v/>
      </c>
      <c r="AH14" s="511" t="str">
        <f t="shared" si="10"/>
        <v/>
      </c>
      <c r="AI14" s="511" t="str">
        <f t="shared" si="11"/>
        <v/>
      </c>
      <c r="AJ14" s="85"/>
      <c r="AK14" s="84"/>
      <c r="AL14" s="46"/>
      <c r="AM14" s="484"/>
      <c r="AN14" s="511" t="str">
        <f t="shared" si="12"/>
        <v/>
      </c>
      <c r="AO14" s="511" t="str">
        <f t="shared" si="13"/>
        <v/>
      </c>
      <c r="AP14" s="511" t="str">
        <f t="shared" si="14"/>
        <v/>
      </c>
      <c r="AQ14" s="85"/>
      <c r="AR14" s="84"/>
      <c r="AS14" s="46"/>
      <c r="AT14" s="484"/>
      <c r="AU14" s="511" t="str">
        <f t="shared" si="15"/>
        <v/>
      </c>
      <c r="AV14" s="511" t="str">
        <f t="shared" si="16"/>
        <v/>
      </c>
      <c r="AW14" s="511" t="str">
        <f t="shared" si="17"/>
        <v/>
      </c>
      <c r="AX14" s="85"/>
      <c r="AY14" s="84"/>
      <c r="AZ14" s="46"/>
      <c r="BA14" s="484"/>
      <c r="BB14" s="511" t="str">
        <f t="shared" si="18"/>
        <v/>
      </c>
      <c r="BC14" s="511" t="str">
        <f t="shared" si="19"/>
        <v/>
      </c>
      <c r="BD14" s="511" t="str">
        <f t="shared" si="20"/>
        <v/>
      </c>
      <c r="BE14" s="85"/>
      <c r="BF14" s="84"/>
      <c r="BG14" s="46"/>
      <c r="BH14" s="484"/>
      <c r="BI14" s="511" t="str">
        <f t="shared" si="21"/>
        <v/>
      </c>
      <c r="BJ14" s="511" t="str">
        <f t="shared" si="22"/>
        <v/>
      </c>
      <c r="BK14" s="511" t="str">
        <f t="shared" si="23"/>
        <v/>
      </c>
      <c r="BL14" s="85"/>
      <c r="BM14" s="84"/>
      <c r="BN14" s="46"/>
      <c r="BO14" s="484"/>
      <c r="BP14" s="511" t="str">
        <f t="shared" si="24"/>
        <v/>
      </c>
      <c r="BQ14" s="511" t="str">
        <f t="shared" si="25"/>
        <v/>
      </c>
      <c r="BR14" s="511" t="str">
        <f t="shared" si="26"/>
        <v/>
      </c>
      <c r="BS14" s="85"/>
      <c r="BT14" s="84"/>
      <c r="BU14" s="46"/>
      <c r="BV14" s="484"/>
      <c r="BW14" s="511" t="str">
        <f t="shared" si="27"/>
        <v/>
      </c>
      <c r="BX14" s="511" t="str">
        <f t="shared" si="28"/>
        <v/>
      </c>
      <c r="BY14" s="511" t="str">
        <f t="shared" si="29"/>
        <v/>
      </c>
      <c r="BZ14" s="85"/>
      <c r="CA14" s="84"/>
      <c r="CB14" s="46"/>
      <c r="CC14" s="484"/>
      <c r="CD14" s="511" t="str">
        <f t="shared" si="30"/>
        <v/>
      </c>
      <c r="CE14" s="511" t="str">
        <f t="shared" si="31"/>
        <v/>
      </c>
      <c r="CF14" s="511" t="str">
        <f t="shared" si="32"/>
        <v/>
      </c>
      <c r="CG14" s="85"/>
      <c r="CH14" s="84"/>
      <c r="CI14" s="46"/>
      <c r="CJ14" s="484"/>
      <c r="CK14" s="511" t="str">
        <f t="shared" si="33"/>
        <v/>
      </c>
      <c r="CL14" s="511" t="str">
        <f t="shared" si="34"/>
        <v/>
      </c>
      <c r="CM14" s="511" t="str">
        <f t="shared" si="35"/>
        <v/>
      </c>
      <c r="CN14" s="85"/>
      <c r="CO14" s="84"/>
      <c r="CP14" s="46"/>
      <c r="CQ14" s="484"/>
      <c r="CR14" s="511" t="str">
        <f t="shared" si="36"/>
        <v/>
      </c>
      <c r="CS14" s="511" t="str">
        <f t="shared" si="37"/>
        <v/>
      </c>
      <c r="CT14" s="511" t="str">
        <f t="shared" si="38"/>
        <v/>
      </c>
      <c r="CU14" s="85"/>
      <c r="CV14" s="591"/>
      <c r="CW14" s="592"/>
      <c r="CX14" s="484"/>
      <c r="CY14" s="511" t="str">
        <f t="shared" si="39"/>
        <v/>
      </c>
      <c r="CZ14" s="511" t="str">
        <f t="shared" si="40"/>
        <v/>
      </c>
      <c r="DA14" s="511" t="str">
        <f t="shared" si="41"/>
        <v/>
      </c>
      <c r="DB14" s="598"/>
      <c r="DC14" s="591"/>
      <c r="DD14" s="592"/>
      <c r="DE14" s="605"/>
      <c r="DF14" s="606" t="str">
        <f t="shared" si="42"/>
        <v/>
      </c>
      <c r="DG14" s="606" t="str">
        <f t="shared" si="43"/>
        <v/>
      </c>
      <c r="DH14" s="606" t="str">
        <f t="shared" si="44"/>
        <v/>
      </c>
      <c r="DI14" s="598"/>
      <c r="DJ14" s="591"/>
      <c r="DK14" s="592"/>
      <c r="DL14" s="605"/>
      <c r="DM14" s="606" t="str">
        <f t="shared" si="45"/>
        <v/>
      </c>
      <c r="DN14" s="606" t="str">
        <f t="shared" si="46"/>
        <v/>
      </c>
      <c r="DO14" s="606" t="str">
        <f t="shared" si="47"/>
        <v/>
      </c>
      <c r="DP14" s="598"/>
      <c r="DQ14" s="591"/>
      <c r="DR14" s="592"/>
      <c r="DS14" s="605"/>
      <c r="DT14" s="606" t="str">
        <f t="shared" si="48"/>
        <v/>
      </c>
      <c r="DU14" s="606" t="str">
        <f t="shared" si="49"/>
        <v/>
      </c>
      <c r="DV14" s="606" t="str">
        <f t="shared" si="50"/>
        <v/>
      </c>
      <c r="DW14" s="598"/>
      <c r="DX14" s="591"/>
      <c r="DY14" s="592"/>
      <c r="DZ14" s="605"/>
      <c r="EA14" s="606" t="str">
        <f t="shared" si="51"/>
        <v/>
      </c>
      <c r="EB14" s="606" t="str">
        <f t="shared" si="52"/>
        <v/>
      </c>
      <c r="EC14" s="606" t="str">
        <f t="shared" si="53"/>
        <v/>
      </c>
      <c r="ED14" s="598"/>
      <c r="EE14" s="591"/>
      <c r="EF14" s="592"/>
      <c r="EG14" s="605"/>
      <c r="EH14" s="606" t="str">
        <f t="shared" si="54"/>
        <v/>
      </c>
      <c r="EI14" s="606" t="str">
        <f t="shared" si="55"/>
        <v/>
      </c>
      <c r="EJ14" s="606" t="str">
        <f t="shared" si="56"/>
        <v/>
      </c>
      <c r="EK14" s="598"/>
      <c r="EL14" s="591"/>
      <c r="EM14" s="592"/>
      <c r="EN14" s="605"/>
      <c r="EO14" s="606" t="str">
        <f t="shared" si="57"/>
        <v/>
      </c>
      <c r="EP14" s="606" t="str">
        <f t="shared" si="58"/>
        <v/>
      </c>
      <c r="EQ14" s="606" t="str">
        <f t="shared" si="59"/>
        <v/>
      </c>
      <c r="ER14" s="598"/>
      <c r="ES14" s="591"/>
      <c r="ET14" s="592"/>
      <c r="EU14" s="605"/>
      <c r="EV14" s="606" t="str">
        <f t="shared" si="60"/>
        <v/>
      </c>
      <c r="EW14" s="606" t="str">
        <f t="shared" si="61"/>
        <v/>
      </c>
      <c r="EX14" s="606" t="str">
        <f t="shared" si="62"/>
        <v/>
      </c>
      <c r="EY14" s="598"/>
      <c r="EZ14" s="591"/>
      <c r="FA14" s="592"/>
      <c r="FB14" s="605"/>
      <c r="FC14" s="606" t="str">
        <f t="shared" si="63"/>
        <v/>
      </c>
      <c r="FD14" s="606" t="str">
        <f t="shared" si="64"/>
        <v/>
      </c>
      <c r="FE14" s="606" t="str">
        <f t="shared" si="65"/>
        <v/>
      </c>
      <c r="FF14" s="598"/>
      <c r="FG14" s="591"/>
      <c r="FH14" s="607"/>
      <c r="FI14" s="605"/>
      <c r="FJ14" s="606" t="str">
        <f t="shared" si="66"/>
        <v/>
      </c>
      <c r="FK14" s="606" t="str">
        <f t="shared" si="67"/>
        <v/>
      </c>
      <c r="FL14" s="606" t="str">
        <f t="shared" si="68"/>
        <v/>
      </c>
      <c r="FM14" s="598"/>
      <c r="FN14" s="591"/>
      <c r="FO14" s="592"/>
      <c r="FP14" s="605"/>
      <c r="FQ14" s="606" t="str">
        <f t="shared" si="69"/>
        <v/>
      </c>
      <c r="FR14" s="606" t="str">
        <f t="shared" si="70"/>
        <v/>
      </c>
      <c r="FS14" s="606" t="str">
        <f t="shared" si="71"/>
        <v/>
      </c>
      <c r="FT14" s="598"/>
      <c r="FU14" s="591"/>
      <c r="FV14" s="592"/>
      <c r="FW14" s="605"/>
      <c r="FX14" s="606" t="str">
        <f t="shared" si="72"/>
        <v/>
      </c>
      <c r="FY14" s="606" t="str">
        <f t="shared" si="73"/>
        <v/>
      </c>
      <c r="FZ14" s="606" t="str">
        <f t="shared" si="74"/>
        <v/>
      </c>
      <c r="GA14" s="598"/>
      <c r="GB14" s="84"/>
      <c r="GC14" s="479"/>
      <c r="GD14" s="484"/>
      <c r="GE14" s="511" t="str">
        <f t="shared" si="75"/>
        <v/>
      </c>
      <c r="GF14" s="511" t="str">
        <f t="shared" si="76"/>
        <v/>
      </c>
      <c r="GG14" s="511" t="str">
        <f t="shared" si="77"/>
        <v/>
      </c>
      <c r="GH14" s="85"/>
      <c r="GI14" s="84"/>
      <c r="GJ14" s="46"/>
      <c r="GK14" s="484"/>
      <c r="GL14" s="511" t="str">
        <f t="shared" si="78"/>
        <v/>
      </c>
      <c r="GM14" s="511" t="str">
        <f t="shared" si="79"/>
        <v/>
      </c>
      <c r="GN14" s="511" t="str">
        <f t="shared" si="80"/>
        <v/>
      </c>
      <c r="GO14" s="85"/>
      <c r="GP14" s="84"/>
      <c r="GQ14" s="46"/>
      <c r="GR14" s="484"/>
      <c r="GS14" s="511" t="str">
        <f t="shared" si="81"/>
        <v/>
      </c>
      <c r="GT14" s="511" t="str">
        <f t="shared" si="82"/>
        <v/>
      </c>
      <c r="GU14" s="511" t="str">
        <f t="shared" si="83"/>
        <v/>
      </c>
      <c r="GV14" s="85"/>
      <c r="GW14" s="84"/>
      <c r="GX14" s="46"/>
      <c r="GY14" s="484"/>
      <c r="GZ14" s="511" t="str">
        <f t="shared" si="84"/>
        <v/>
      </c>
      <c r="HA14" s="511" t="str">
        <f t="shared" si="85"/>
        <v/>
      </c>
      <c r="HB14" s="511" t="str">
        <f t="shared" si="86"/>
        <v/>
      </c>
      <c r="HC14" s="85"/>
      <c r="HD14" s="84"/>
      <c r="HE14" s="46"/>
      <c r="HF14" s="484"/>
      <c r="HG14" s="511" t="str">
        <f t="shared" si="87"/>
        <v/>
      </c>
      <c r="HH14" s="511" t="str">
        <f t="shared" si="88"/>
        <v/>
      </c>
      <c r="HI14" s="511" t="str">
        <f t="shared" si="89"/>
        <v/>
      </c>
      <c r="HJ14" s="85"/>
      <c r="HK14" s="84"/>
      <c r="HL14" s="46"/>
      <c r="HM14" s="484"/>
      <c r="HN14" s="511" t="str">
        <f t="shared" si="90"/>
        <v/>
      </c>
      <c r="HO14" s="511" t="str">
        <f t="shared" si="91"/>
        <v/>
      </c>
      <c r="HP14" s="511" t="str">
        <f t="shared" si="92"/>
        <v/>
      </c>
      <c r="HQ14" s="85"/>
      <c r="HR14" s="84"/>
      <c r="HS14" s="46"/>
      <c r="HT14" s="484"/>
      <c r="HU14" s="511" t="str">
        <f t="shared" si="93"/>
        <v/>
      </c>
      <c r="HV14" s="511" t="str">
        <f t="shared" si="94"/>
        <v/>
      </c>
      <c r="HW14" s="511" t="str">
        <f t="shared" si="95"/>
        <v/>
      </c>
      <c r="HX14" s="85"/>
      <c r="HY14" s="84"/>
      <c r="HZ14" s="46"/>
      <c r="IA14" s="484"/>
      <c r="IB14" s="511" t="str">
        <f t="shared" si="96"/>
        <v/>
      </c>
      <c r="IC14" s="511" t="str">
        <f t="shared" si="97"/>
        <v/>
      </c>
      <c r="ID14" s="511" t="str">
        <f t="shared" si="98"/>
        <v/>
      </c>
      <c r="IE14" s="85"/>
      <c r="IF14" s="84"/>
      <c r="IG14" s="46"/>
      <c r="IH14" s="484"/>
      <c r="II14" s="511" t="str">
        <f t="shared" si="99"/>
        <v/>
      </c>
      <c r="IJ14" s="511" t="str">
        <f t="shared" si="100"/>
        <v/>
      </c>
      <c r="IK14" s="511" t="str">
        <f t="shared" si="101"/>
        <v/>
      </c>
      <c r="IL14" s="85"/>
      <c r="IM14" s="84"/>
      <c r="IN14" s="46"/>
      <c r="IO14" s="484"/>
      <c r="IP14" s="511" t="str">
        <f t="shared" si="102"/>
        <v/>
      </c>
      <c r="IQ14" s="511" t="str">
        <f t="shared" si="103"/>
        <v/>
      </c>
      <c r="IR14" s="511" t="str">
        <f t="shared" si="104"/>
        <v/>
      </c>
      <c r="IS14" s="85"/>
      <c r="IT14" s="84"/>
      <c r="IU14" s="46"/>
      <c r="IV14" s="484"/>
      <c r="IW14" s="511" t="str">
        <f t="shared" si="105"/>
        <v/>
      </c>
      <c r="IX14" s="511" t="str">
        <f t="shared" si="106"/>
        <v/>
      </c>
      <c r="IY14" s="511" t="str">
        <f t="shared" si="107"/>
        <v/>
      </c>
      <c r="IZ14" s="85"/>
      <c r="JA14" s="84"/>
      <c r="JB14" s="46"/>
      <c r="JC14" s="484"/>
      <c r="JD14" s="511" t="str">
        <f t="shared" si="108"/>
        <v/>
      </c>
      <c r="JE14" s="511" t="str">
        <f t="shared" si="109"/>
        <v/>
      </c>
      <c r="JF14" s="511" t="str">
        <f t="shared" si="110"/>
        <v/>
      </c>
      <c r="JG14" s="85"/>
      <c r="JH14" s="84"/>
      <c r="JI14" s="64"/>
      <c r="JJ14" s="484"/>
      <c r="JK14" s="511" t="str">
        <f t="shared" si="111"/>
        <v/>
      </c>
      <c r="JL14" s="511" t="str">
        <f t="shared" si="112"/>
        <v/>
      </c>
      <c r="JM14" s="511" t="str">
        <f t="shared" si="113"/>
        <v/>
      </c>
      <c r="JN14" s="85"/>
      <c r="JO14" s="84"/>
      <c r="JP14" s="64"/>
      <c r="JQ14" s="484"/>
      <c r="JR14" s="511" t="str">
        <f t="shared" si="114"/>
        <v/>
      </c>
      <c r="JS14" s="511" t="str">
        <f t="shared" si="115"/>
        <v/>
      </c>
      <c r="JT14" s="511" t="str">
        <f t="shared" si="116"/>
        <v/>
      </c>
      <c r="JU14" s="85"/>
    </row>
    <row r="15" spans="1:281" x14ac:dyDescent="0.15">
      <c r="A15" s="39">
        <v>8</v>
      </c>
      <c r="B15" s="572">
        <v>11</v>
      </c>
      <c r="C15" s="573"/>
      <c r="D15" s="574"/>
      <c r="E15" s="575"/>
      <c r="F15" s="575"/>
      <c r="G15" s="575"/>
      <c r="H15" s="576"/>
      <c r="I15" s="572">
        <v>11</v>
      </c>
      <c r="J15" s="573"/>
      <c r="K15" s="574"/>
      <c r="L15" s="575" t="str">
        <f t="shared" si="0"/>
        <v/>
      </c>
      <c r="M15" s="575" t="str">
        <f t="shared" si="1"/>
        <v/>
      </c>
      <c r="N15" s="575" t="str">
        <f t="shared" si="2"/>
        <v/>
      </c>
      <c r="O15" s="576"/>
      <c r="P15" s="84">
        <v>11</v>
      </c>
      <c r="Q15" s="46"/>
      <c r="R15" s="484"/>
      <c r="S15" s="511" t="str">
        <f t="shared" si="3"/>
        <v/>
      </c>
      <c r="T15" s="511" t="str">
        <f t="shared" si="4"/>
        <v/>
      </c>
      <c r="U15" s="511" t="str">
        <f t="shared" si="5"/>
        <v/>
      </c>
      <c r="V15" s="85"/>
      <c r="W15" s="84">
        <v>11</v>
      </c>
      <c r="X15" s="479"/>
      <c r="Y15" s="484"/>
      <c r="Z15" s="511" t="str">
        <f t="shared" si="6"/>
        <v/>
      </c>
      <c r="AA15" s="511" t="str">
        <f t="shared" si="7"/>
        <v/>
      </c>
      <c r="AB15" s="511" t="str">
        <f t="shared" si="8"/>
        <v/>
      </c>
      <c r="AC15" s="85"/>
      <c r="AD15" s="84"/>
      <c r="AE15" s="46"/>
      <c r="AF15" s="484"/>
      <c r="AG15" s="511" t="str">
        <f t="shared" si="9"/>
        <v/>
      </c>
      <c r="AH15" s="511" t="str">
        <f t="shared" si="10"/>
        <v/>
      </c>
      <c r="AI15" s="511" t="str">
        <f t="shared" si="11"/>
        <v/>
      </c>
      <c r="AJ15" s="85"/>
      <c r="AK15" s="84"/>
      <c r="AL15" s="46"/>
      <c r="AM15" s="484"/>
      <c r="AN15" s="511" t="str">
        <f t="shared" si="12"/>
        <v/>
      </c>
      <c r="AO15" s="511" t="str">
        <f t="shared" si="13"/>
        <v/>
      </c>
      <c r="AP15" s="511" t="str">
        <f t="shared" si="14"/>
        <v/>
      </c>
      <c r="AQ15" s="85"/>
      <c r="AR15" s="84"/>
      <c r="AS15" s="46"/>
      <c r="AT15" s="484"/>
      <c r="AU15" s="511" t="str">
        <f t="shared" si="15"/>
        <v/>
      </c>
      <c r="AV15" s="511" t="str">
        <f t="shared" si="16"/>
        <v/>
      </c>
      <c r="AW15" s="511" t="str">
        <f t="shared" si="17"/>
        <v/>
      </c>
      <c r="AX15" s="85"/>
      <c r="AY15" s="84"/>
      <c r="AZ15" s="46"/>
      <c r="BA15" s="484"/>
      <c r="BB15" s="511" t="str">
        <f t="shared" si="18"/>
        <v/>
      </c>
      <c r="BC15" s="511" t="str">
        <f t="shared" si="19"/>
        <v/>
      </c>
      <c r="BD15" s="511" t="str">
        <f t="shared" si="20"/>
        <v/>
      </c>
      <c r="BE15" s="85"/>
      <c r="BF15" s="84"/>
      <c r="BG15" s="46"/>
      <c r="BH15" s="484"/>
      <c r="BI15" s="511" t="str">
        <f t="shared" si="21"/>
        <v/>
      </c>
      <c r="BJ15" s="511" t="str">
        <f t="shared" si="22"/>
        <v/>
      </c>
      <c r="BK15" s="511" t="str">
        <f t="shared" si="23"/>
        <v/>
      </c>
      <c r="BL15" s="85"/>
      <c r="BM15" s="84"/>
      <c r="BN15" s="46"/>
      <c r="BO15" s="484"/>
      <c r="BP15" s="511" t="str">
        <f t="shared" si="24"/>
        <v/>
      </c>
      <c r="BQ15" s="511" t="str">
        <f t="shared" si="25"/>
        <v/>
      </c>
      <c r="BR15" s="511" t="str">
        <f t="shared" si="26"/>
        <v/>
      </c>
      <c r="BS15" s="85"/>
      <c r="BT15" s="84"/>
      <c r="BU15" s="46"/>
      <c r="BV15" s="484"/>
      <c r="BW15" s="511" t="str">
        <f t="shared" si="27"/>
        <v/>
      </c>
      <c r="BX15" s="511" t="str">
        <f t="shared" si="28"/>
        <v/>
      </c>
      <c r="BY15" s="511" t="str">
        <f t="shared" si="29"/>
        <v/>
      </c>
      <c r="BZ15" s="85"/>
      <c r="CA15" s="84"/>
      <c r="CB15" s="46"/>
      <c r="CC15" s="484"/>
      <c r="CD15" s="511" t="str">
        <f t="shared" si="30"/>
        <v/>
      </c>
      <c r="CE15" s="511" t="str">
        <f t="shared" si="31"/>
        <v/>
      </c>
      <c r="CF15" s="511" t="str">
        <f t="shared" si="32"/>
        <v/>
      </c>
      <c r="CG15" s="85"/>
      <c r="CH15" s="84"/>
      <c r="CI15" s="46"/>
      <c r="CJ15" s="484"/>
      <c r="CK15" s="511" t="str">
        <f t="shared" si="33"/>
        <v/>
      </c>
      <c r="CL15" s="511" t="str">
        <f t="shared" si="34"/>
        <v/>
      </c>
      <c r="CM15" s="511" t="str">
        <f t="shared" si="35"/>
        <v/>
      </c>
      <c r="CN15" s="85"/>
      <c r="CO15" s="84"/>
      <c r="CP15" s="46"/>
      <c r="CQ15" s="484"/>
      <c r="CR15" s="511" t="str">
        <f t="shared" si="36"/>
        <v/>
      </c>
      <c r="CS15" s="511" t="str">
        <f t="shared" si="37"/>
        <v/>
      </c>
      <c r="CT15" s="511" t="str">
        <f t="shared" si="38"/>
        <v/>
      </c>
      <c r="CU15" s="85"/>
      <c r="CV15" s="591"/>
      <c r="CW15" s="592"/>
      <c r="CX15" s="484"/>
      <c r="CY15" s="511" t="str">
        <f t="shared" si="39"/>
        <v/>
      </c>
      <c r="CZ15" s="511" t="str">
        <f t="shared" si="40"/>
        <v/>
      </c>
      <c r="DA15" s="511" t="str">
        <f t="shared" si="41"/>
        <v/>
      </c>
      <c r="DB15" s="598"/>
      <c r="DC15" s="591"/>
      <c r="DD15" s="592"/>
      <c r="DE15" s="605"/>
      <c r="DF15" s="606" t="str">
        <f t="shared" si="42"/>
        <v/>
      </c>
      <c r="DG15" s="606" t="str">
        <f t="shared" si="43"/>
        <v/>
      </c>
      <c r="DH15" s="606" t="str">
        <f t="shared" si="44"/>
        <v/>
      </c>
      <c r="DI15" s="598"/>
      <c r="DJ15" s="591"/>
      <c r="DK15" s="592"/>
      <c r="DL15" s="605"/>
      <c r="DM15" s="606" t="str">
        <f t="shared" si="45"/>
        <v/>
      </c>
      <c r="DN15" s="606" t="str">
        <f t="shared" si="46"/>
        <v/>
      </c>
      <c r="DO15" s="606" t="str">
        <f t="shared" si="47"/>
        <v/>
      </c>
      <c r="DP15" s="598"/>
      <c r="DQ15" s="591"/>
      <c r="DR15" s="592"/>
      <c r="DS15" s="605"/>
      <c r="DT15" s="606" t="str">
        <f t="shared" si="48"/>
        <v/>
      </c>
      <c r="DU15" s="606" t="str">
        <f t="shared" si="49"/>
        <v/>
      </c>
      <c r="DV15" s="606" t="str">
        <f t="shared" si="50"/>
        <v/>
      </c>
      <c r="DW15" s="598"/>
      <c r="DX15" s="591"/>
      <c r="DY15" s="592"/>
      <c r="DZ15" s="605"/>
      <c r="EA15" s="606" t="str">
        <f t="shared" si="51"/>
        <v/>
      </c>
      <c r="EB15" s="606" t="str">
        <f t="shared" si="52"/>
        <v/>
      </c>
      <c r="EC15" s="606" t="str">
        <f t="shared" si="53"/>
        <v/>
      </c>
      <c r="ED15" s="598"/>
      <c r="EE15" s="591"/>
      <c r="EF15" s="592"/>
      <c r="EG15" s="605"/>
      <c r="EH15" s="606" t="str">
        <f t="shared" si="54"/>
        <v/>
      </c>
      <c r="EI15" s="606" t="str">
        <f t="shared" si="55"/>
        <v/>
      </c>
      <c r="EJ15" s="606" t="str">
        <f t="shared" si="56"/>
        <v/>
      </c>
      <c r="EK15" s="598"/>
      <c r="EL15" s="591"/>
      <c r="EM15" s="592"/>
      <c r="EN15" s="605"/>
      <c r="EO15" s="606" t="str">
        <f t="shared" si="57"/>
        <v/>
      </c>
      <c r="EP15" s="606" t="str">
        <f t="shared" si="58"/>
        <v/>
      </c>
      <c r="EQ15" s="606" t="str">
        <f t="shared" si="59"/>
        <v/>
      </c>
      <c r="ER15" s="598"/>
      <c r="ES15" s="591"/>
      <c r="ET15" s="592"/>
      <c r="EU15" s="605"/>
      <c r="EV15" s="606" t="str">
        <f t="shared" si="60"/>
        <v/>
      </c>
      <c r="EW15" s="606" t="str">
        <f t="shared" si="61"/>
        <v/>
      </c>
      <c r="EX15" s="606" t="str">
        <f t="shared" si="62"/>
        <v/>
      </c>
      <c r="EY15" s="598"/>
      <c r="EZ15" s="591"/>
      <c r="FA15" s="592"/>
      <c r="FB15" s="605"/>
      <c r="FC15" s="606" t="str">
        <f t="shared" si="63"/>
        <v/>
      </c>
      <c r="FD15" s="606" t="str">
        <f t="shared" si="64"/>
        <v/>
      </c>
      <c r="FE15" s="606" t="str">
        <f t="shared" si="65"/>
        <v/>
      </c>
      <c r="FF15" s="598"/>
      <c r="FG15" s="591"/>
      <c r="FH15" s="607"/>
      <c r="FI15" s="605"/>
      <c r="FJ15" s="606" t="str">
        <f t="shared" si="66"/>
        <v/>
      </c>
      <c r="FK15" s="606" t="str">
        <f t="shared" si="67"/>
        <v/>
      </c>
      <c r="FL15" s="606" t="str">
        <f t="shared" si="68"/>
        <v/>
      </c>
      <c r="FM15" s="598"/>
      <c r="FN15" s="591"/>
      <c r="FO15" s="592"/>
      <c r="FP15" s="605"/>
      <c r="FQ15" s="606" t="str">
        <f t="shared" si="69"/>
        <v/>
      </c>
      <c r="FR15" s="606" t="str">
        <f t="shared" si="70"/>
        <v/>
      </c>
      <c r="FS15" s="606" t="str">
        <f t="shared" si="71"/>
        <v/>
      </c>
      <c r="FT15" s="598"/>
      <c r="FU15" s="591"/>
      <c r="FV15" s="592"/>
      <c r="FW15" s="605"/>
      <c r="FX15" s="606" t="str">
        <f t="shared" si="72"/>
        <v/>
      </c>
      <c r="FY15" s="606" t="str">
        <f t="shared" si="73"/>
        <v/>
      </c>
      <c r="FZ15" s="606" t="str">
        <f t="shared" si="74"/>
        <v/>
      </c>
      <c r="GA15" s="598"/>
      <c r="GB15" s="84"/>
      <c r="GC15" s="479"/>
      <c r="GD15" s="484"/>
      <c r="GE15" s="511" t="str">
        <f t="shared" si="75"/>
        <v/>
      </c>
      <c r="GF15" s="511" t="str">
        <f t="shared" si="76"/>
        <v/>
      </c>
      <c r="GG15" s="511" t="str">
        <f t="shared" si="77"/>
        <v/>
      </c>
      <c r="GH15" s="85"/>
      <c r="GI15" s="84"/>
      <c r="GJ15" s="46"/>
      <c r="GK15" s="484"/>
      <c r="GL15" s="511" t="str">
        <f t="shared" si="78"/>
        <v/>
      </c>
      <c r="GM15" s="511" t="str">
        <f t="shared" si="79"/>
        <v/>
      </c>
      <c r="GN15" s="511" t="str">
        <f t="shared" si="80"/>
        <v/>
      </c>
      <c r="GO15" s="85"/>
      <c r="GP15" s="84"/>
      <c r="GQ15" s="46"/>
      <c r="GR15" s="484"/>
      <c r="GS15" s="511" t="str">
        <f t="shared" si="81"/>
        <v/>
      </c>
      <c r="GT15" s="511" t="str">
        <f t="shared" si="82"/>
        <v/>
      </c>
      <c r="GU15" s="511" t="str">
        <f t="shared" si="83"/>
        <v/>
      </c>
      <c r="GV15" s="85"/>
      <c r="GW15" s="84"/>
      <c r="GX15" s="46"/>
      <c r="GY15" s="484"/>
      <c r="GZ15" s="511" t="str">
        <f t="shared" si="84"/>
        <v/>
      </c>
      <c r="HA15" s="511" t="str">
        <f t="shared" si="85"/>
        <v/>
      </c>
      <c r="HB15" s="511" t="str">
        <f t="shared" si="86"/>
        <v/>
      </c>
      <c r="HC15" s="85"/>
      <c r="HD15" s="84"/>
      <c r="HE15" s="46"/>
      <c r="HF15" s="484"/>
      <c r="HG15" s="511" t="str">
        <f t="shared" si="87"/>
        <v/>
      </c>
      <c r="HH15" s="511" t="str">
        <f t="shared" si="88"/>
        <v/>
      </c>
      <c r="HI15" s="511" t="str">
        <f t="shared" si="89"/>
        <v/>
      </c>
      <c r="HJ15" s="85"/>
      <c r="HK15" s="84"/>
      <c r="HL15" s="46"/>
      <c r="HM15" s="484"/>
      <c r="HN15" s="511" t="str">
        <f t="shared" si="90"/>
        <v/>
      </c>
      <c r="HO15" s="511" t="str">
        <f t="shared" si="91"/>
        <v/>
      </c>
      <c r="HP15" s="511" t="str">
        <f t="shared" si="92"/>
        <v/>
      </c>
      <c r="HQ15" s="85"/>
      <c r="HR15" s="84"/>
      <c r="HS15" s="46"/>
      <c r="HT15" s="484"/>
      <c r="HU15" s="511" t="str">
        <f t="shared" si="93"/>
        <v/>
      </c>
      <c r="HV15" s="511" t="str">
        <f t="shared" si="94"/>
        <v/>
      </c>
      <c r="HW15" s="511" t="str">
        <f t="shared" si="95"/>
        <v/>
      </c>
      <c r="HX15" s="85"/>
      <c r="HY15" s="84"/>
      <c r="HZ15" s="46"/>
      <c r="IA15" s="484"/>
      <c r="IB15" s="511" t="str">
        <f t="shared" si="96"/>
        <v/>
      </c>
      <c r="IC15" s="511" t="str">
        <f t="shared" si="97"/>
        <v/>
      </c>
      <c r="ID15" s="511" t="str">
        <f t="shared" si="98"/>
        <v/>
      </c>
      <c r="IE15" s="85"/>
      <c r="IF15" s="84"/>
      <c r="IG15" s="46"/>
      <c r="IH15" s="484"/>
      <c r="II15" s="511" t="str">
        <f t="shared" si="99"/>
        <v/>
      </c>
      <c r="IJ15" s="511" t="str">
        <f t="shared" si="100"/>
        <v/>
      </c>
      <c r="IK15" s="511" t="str">
        <f t="shared" si="101"/>
        <v/>
      </c>
      <c r="IL15" s="85"/>
      <c r="IM15" s="84"/>
      <c r="IN15" s="46"/>
      <c r="IO15" s="484"/>
      <c r="IP15" s="511" t="str">
        <f t="shared" si="102"/>
        <v/>
      </c>
      <c r="IQ15" s="511" t="str">
        <f t="shared" si="103"/>
        <v/>
      </c>
      <c r="IR15" s="511" t="str">
        <f t="shared" si="104"/>
        <v/>
      </c>
      <c r="IS15" s="85"/>
      <c r="IT15" s="84"/>
      <c r="IU15" s="46"/>
      <c r="IV15" s="484"/>
      <c r="IW15" s="511" t="str">
        <f t="shared" si="105"/>
        <v/>
      </c>
      <c r="IX15" s="511" t="str">
        <f t="shared" si="106"/>
        <v/>
      </c>
      <c r="IY15" s="511" t="str">
        <f t="shared" si="107"/>
        <v/>
      </c>
      <c r="IZ15" s="85"/>
      <c r="JA15" s="84"/>
      <c r="JB15" s="46"/>
      <c r="JC15" s="484"/>
      <c r="JD15" s="511" t="str">
        <f t="shared" si="108"/>
        <v/>
      </c>
      <c r="JE15" s="511" t="str">
        <f t="shared" si="109"/>
        <v/>
      </c>
      <c r="JF15" s="511" t="str">
        <f t="shared" si="110"/>
        <v/>
      </c>
      <c r="JG15" s="85"/>
      <c r="JH15" s="84"/>
      <c r="JI15" s="64"/>
      <c r="JJ15" s="484"/>
      <c r="JK15" s="511" t="str">
        <f t="shared" si="111"/>
        <v/>
      </c>
      <c r="JL15" s="511" t="str">
        <f t="shared" si="112"/>
        <v/>
      </c>
      <c r="JM15" s="511" t="str">
        <f t="shared" si="113"/>
        <v/>
      </c>
      <c r="JN15" s="85"/>
      <c r="JO15" s="84"/>
      <c r="JP15" s="64"/>
      <c r="JQ15" s="484"/>
      <c r="JR15" s="511" t="str">
        <f t="shared" si="114"/>
        <v/>
      </c>
      <c r="JS15" s="511" t="str">
        <f t="shared" si="115"/>
        <v/>
      </c>
      <c r="JT15" s="511" t="str">
        <f t="shared" si="116"/>
        <v/>
      </c>
      <c r="JU15" s="85"/>
    </row>
    <row r="16" spans="1:281" x14ac:dyDescent="0.15">
      <c r="A16" s="39">
        <v>9</v>
      </c>
      <c r="B16" s="572">
        <v>12</v>
      </c>
      <c r="C16" s="573"/>
      <c r="D16" s="574"/>
      <c r="E16" s="575"/>
      <c r="F16" s="575"/>
      <c r="G16" s="575"/>
      <c r="H16" s="576"/>
      <c r="I16" s="572">
        <v>12</v>
      </c>
      <c r="J16" s="573"/>
      <c r="K16" s="574"/>
      <c r="L16" s="575" t="str">
        <f t="shared" si="0"/>
        <v/>
      </c>
      <c r="M16" s="575" t="str">
        <f t="shared" si="1"/>
        <v/>
      </c>
      <c r="N16" s="575" t="str">
        <f t="shared" si="2"/>
        <v/>
      </c>
      <c r="O16" s="576"/>
      <c r="P16" s="84">
        <v>12</v>
      </c>
      <c r="Q16" s="46"/>
      <c r="R16" s="484"/>
      <c r="S16" s="511" t="str">
        <f t="shared" si="3"/>
        <v/>
      </c>
      <c r="T16" s="511" t="str">
        <f t="shared" si="4"/>
        <v/>
      </c>
      <c r="U16" s="511" t="str">
        <f t="shared" si="5"/>
        <v/>
      </c>
      <c r="V16" s="85"/>
      <c r="W16" s="84">
        <v>12</v>
      </c>
      <c r="X16" s="479"/>
      <c r="Y16" s="484"/>
      <c r="Z16" s="511" t="str">
        <f t="shared" si="6"/>
        <v/>
      </c>
      <c r="AA16" s="511" t="str">
        <f t="shared" si="7"/>
        <v/>
      </c>
      <c r="AB16" s="511" t="str">
        <f t="shared" si="8"/>
        <v/>
      </c>
      <c r="AC16" s="85"/>
      <c r="AD16" s="84"/>
      <c r="AE16" s="46"/>
      <c r="AF16" s="484"/>
      <c r="AG16" s="511" t="str">
        <f t="shared" si="9"/>
        <v/>
      </c>
      <c r="AH16" s="511" t="str">
        <f t="shared" si="10"/>
        <v/>
      </c>
      <c r="AI16" s="511" t="str">
        <f t="shared" si="11"/>
        <v/>
      </c>
      <c r="AJ16" s="85"/>
      <c r="AK16" s="84"/>
      <c r="AL16" s="46"/>
      <c r="AM16" s="484"/>
      <c r="AN16" s="511" t="str">
        <f t="shared" si="12"/>
        <v/>
      </c>
      <c r="AO16" s="511" t="str">
        <f t="shared" si="13"/>
        <v/>
      </c>
      <c r="AP16" s="511" t="str">
        <f t="shared" si="14"/>
        <v/>
      </c>
      <c r="AQ16" s="85"/>
      <c r="AR16" s="84"/>
      <c r="AS16" s="46"/>
      <c r="AT16" s="484"/>
      <c r="AU16" s="511" t="str">
        <f t="shared" si="15"/>
        <v/>
      </c>
      <c r="AV16" s="511" t="str">
        <f t="shared" si="16"/>
        <v/>
      </c>
      <c r="AW16" s="511" t="str">
        <f t="shared" si="17"/>
        <v/>
      </c>
      <c r="AX16" s="85"/>
      <c r="AY16" s="84"/>
      <c r="AZ16" s="46"/>
      <c r="BA16" s="484"/>
      <c r="BB16" s="511" t="str">
        <f t="shared" si="18"/>
        <v/>
      </c>
      <c r="BC16" s="511" t="str">
        <f t="shared" si="19"/>
        <v/>
      </c>
      <c r="BD16" s="511" t="str">
        <f t="shared" si="20"/>
        <v/>
      </c>
      <c r="BE16" s="85"/>
      <c r="BF16" s="84"/>
      <c r="BG16" s="46"/>
      <c r="BH16" s="484"/>
      <c r="BI16" s="511" t="str">
        <f t="shared" si="21"/>
        <v/>
      </c>
      <c r="BJ16" s="511" t="str">
        <f t="shared" si="22"/>
        <v/>
      </c>
      <c r="BK16" s="511" t="str">
        <f t="shared" si="23"/>
        <v/>
      </c>
      <c r="BL16" s="85"/>
      <c r="BM16" s="84"/>
      <c r="BN16" s="46"/>
      <c r="BO16" s="484"/>
      <c r="BP16" s="511" t="str">
        <f t="shared" si="24"/>
        <v/>
      </c>
      <c r="BQ16" s="511" t="str">
        <f t="shared" si="25"/>
        <v/>
      </c>
      <c r="BR16" s="511" t="str">
        <f t="shared" si="26"/>
        <v/>
      </c>
      <c r="BS16" s="85"/>
      <c r="BT16" s="84"/>
      <c r="BU16" s="46"/>
      <c r="BV16" s="484"/>
      <c r="BW16" s="511" t="str">
        <f t="shared" si="27"/>
        <v/>
      </c>
      <c r="BX16" s="511" t="str">
        <f t="shared" si="28"/>
        <v/>
      </c>
      <c r="BY16" s="511" t="str">
        <f t="shared" si="29"/>
        <v/>
      </c>
      <c r="BZ16" s="85"/>
      <c r="CA16" s="84"/>
      <c r="CB16" s="46"/>
      <c r="CC16" s="484"/>
      <c r="CD16" s="511" t="str">
        <f t="shared" si="30"/>
        <v/>
      </c>
      <c r="CE16" s="511" t="str">
        <f t="shared" si="31"/>
        <v/>
      </c>
      <c r="CF16" s="511" t="str">
        <f t="shared" si="32"/>
        <v/>
      </c>
      <c r="CG16" s="85"/>
      <c r="CH16" s="84"/>
      <c r="CI16" s="46"/>
      <c r="CJ16" s="484"/>
      <c r="CK16" s="511" t="str">
        <f t="shared" si="33"/>
        <v/>
      </c>
      <c r="CL16" s="511" t="str">
        <f t="shared" si="34"/>
        <v/>
      </c>
      <c r="CM16" s="511" t="str">
        <f t="shared" si="35"/>
        <v/>
      </c>
      <c r="CN16" s="85"/>
      <c r="CO16" s="84"/>
      <c r="CP16" s="46"/>
      <c r="CQ16" s="484"/>
      <c r="CR16" s="511" t="str">
        <f t="shared" si="36"/>
        <v/>
      </c>
      <c r="CS16" s="511" t="str">
        <f t="shared" si="37"/>
        <v/>
      </c>
      <c r="CT16" s="511" t="str">
        <f t="shared" si="38"/>
        <v/>
      </c>
      <c r="CU16" s="85"/>
      <c r="CV16" s="591"/>
      <c r="CW16" s="592"/>
      <c r="CX16" s="484"/>
      <c r="CY16" s="511" t="str">
        <f t="shared" si="39"/>
        <v/>
      </c>
      <c r="CZ16" s="511" t="str">
        <f t="shared" si="40"/>
        <v/>
      </c>
      <c r="DA16" s="511" t="str">
        <f t="shared" si="41"/>
        <v/>
      </c>
      <c r="DB16" s="598"/>
      <c r="DC16" s="591"/>
      <c r="DD16" s="592"/>
      <c r="DE16" s="605"/>
      <c r="DF16" s="606" t="str">
        <f t="shared" si="42"/>
        <v/>
      </c>
      <c r="DG16" s="606" t="str">
        <f t="shared" si="43"/>
        <v/>
      </c>
      <c r="DH16" s="606" t="str">
        <f t="shared" si="44"/>
        <v/>
      </c>
      <c r="DI16" s="598"/>
      <c r="DJ16" s="591"/>
      <c r="DK16" s="592"/>
      <c r="DL16" s="605"/>
      <c r="DM16" s="606" t="str">
        <f t="shared" si="45"/>
        <v/>
      </c>
      <c r="DN16" s="606" t="str">
        <f t="shared" si="46"/>
        <v/>
      </c>
      <c r="DO16" s="606" t="str">
        <f t="shared" si="47"/>
        <v/>
      </c>
      <c r="DP16" s="598"/>
      <c r="DQ16" s="591"/>
      <c r="DR16" s="592"/>
      <c r="DS16" s="605"/>
      <c r="DT16" s="606" t="str">
        <f t="shared" si="48"/>
        <v/>
      </c>
      <c r="DU16" s="606" t="str">
        <f t="shared" si="49"/>
        <v/>
      </c>
      <c r="DV16" s="606" t="str">
        <f t="shared" si="50"/>
        <v/>
      </c>
      <c r="DW16" s="598"/>
      <c r="DX16" s="591"/>
      <c r="DY16" s="592"/>
      <c r="DZ16" s="605"/>
      <c r="EA16" s="606" t="str">
        <f t="shared" si="51"/>
        <v/>
      </c>
      <c r="EB16" s="606" t="str">
        <f t="shared" si="52"/>
        <v/>
      </c>
      <c r="EC16" s="606" t="str">
        <f t="shared" si="53"/>
        <v/>
      </c>
      <c r="ED16" s="598"/>
      <c r="EE16" s="591"/>
      <c r="EF16" s="592"/>
      <c r="EG16" s="605"/>
      <c r="EH16" s="606" t="str">
        <f t="shared" si="54"/>
        <v/>
      </c>
      <c r="EI16" s="606" t="str">
        <f t="shared" si="55"/>
        <v/>
      </c>
      <c r="EJ16" s="606" t="str">
        <f t="shared" si="56"/>
        <v/>
      </c>
      <c r="EK16" s="598"/>
      <c r="EL16" s="591"/>
      <c r="EM16" s="592"/>
      <c r="EN16" s="605"/>
      <c r="EO16" s="606" t="str">
        <f t="shared" si="57"/>
        <v/>
      </c>
      <c r="EP16" s="606" t="str">
        <f t="shared" si="58"/>
        <v/>
      </c>
      <c r="EQ16" s="606" t="str">
        <f t="shared" si="59"/>
        <v/>
      </c>
      <c r="ER16" s="598"/>
      <c r="ES16" s="591"/>
      <c r="ET16" s="592"/>
      <c r="EU16" s="605"/>
      <c r="EV16" s="606" t="str">
        <f t="shared" si="60"/>
        <v/>
      </c>
      <c r="EW16" s="606" t="str">
        <f t="shared" si="61"/>
        <v/>
      </c>
      <c r="EX16" s="606" t="str">
        <f t="shared" si="62"/>
        <v/>
      </c>
      <c r="EY16" s="598"/>
      <c r="EZ16" s="591"/>
      <c r="FA16" s="592"/>
      <c r="FB16" s="605"/>
      <c r="FC16" s="606" t="str">
        <f t="shared" si="63"/>
        <v/>
      </c>
      <c r="FD16" s="606" t="str">
        <f t="shared" si="64"/>
        <v/>
      </c>
      <c r="FE16" s="606" t="str">
        <f t="shared" si="65"/>
        <v/>
      </c>
      <c r="FF16" s="598"/>
      <c r="FG16" s="591"/>
      <c r="FH16" s="607"/>
      <c r="FI16" s="605"/>
      <c r="FJ16" s="606" t="str">
        <f t="shared" si="66"/>
        <v/>
      </c>
      <c r="FK16" s="606" t="str">
        <f t="shared" si="67"/>
        <v/>
      </c>
      <c r="FL16" s="606" t="str">
        <f t="shared" si="68"/>
        <v/>
      </c>
      <c r="FM16" s="598"/>
      <c r="FN16" s="591"/>
      <c r="FO16" s="592"/>
      <c r="FP16" s="605"/>
      <c r="FQ16" s="606" t="str">
        <f t="shared" si="69"/>
        <v/>
      </c>
      <c r="FR16" s="606" t="str">
        <f t="shared" si="70"/>
        <v/>
      </c>
      <c r="FS16" s="606" t="str">
        <f t="shared" si="71"/>
        <v/>
      </c>
      <c r="FT16" s="598"/>
      <c r="FU16" s="591"/>
      <c r="FV16" s="592"/>
      <c r="FW16" s="605"/>
      <c r="FX16" s="606" t="str">
        <f t="shared" si="72"/>
        <v/>
      </c>
      <c r="FY16" s="606" t="str">
        <f t="shared" si="73"/>
        <v/>
      </c>
      <c r="FZ16" s="606" t="str">
        <f t="shared" si="74"/>
        <v/>
      </c>
      <c r="GA16" s="598"/>
      <c r="GB16" s="84"/>
      <c r="GC16" s="479"/>
      <c r="GD16" s="484"/>
      <c r="GE16" s="511" t="str">
        <f t="shared" si="75"/>
        <v/>
      </c>
      <c r="GF16" s="511" t="str">
        <f t="shared" si="76"/>
        <v/>
      </c>
      <c r="GG16" s="511" t="str">
        <f t="shared" si="77"/>
        <v/>
      </c>
      <c r="GH16" s="85"/>
      <c r="GI16" s="84"/>
      <c r="GJ16" s="46"/>
      <c r="GK16" s="484"/>
      <c r="GL16" s="511" t="str">
        <f t="shared" si="78"/>
        <v/>
      </c>
      <c r="GM16" s="511" t="str">
        <f t="shared" si="79"/>
        <v/>
      </c>
      <c r="GN16" s="511" t="str">
        <f t="shared" si="80"/>
        <v/>
      </c>
      <c r="GO16" s="85"/>
      <c r="GP16" s="84"/>
      <c r="GQ16" s="46"/>
      <c r="GR16" s="484"/>
      <c r="GS16" s="511" t="str">
        <f t="shared" si="81"/>
        <v/>
      </c>
      <c r="GT16" s="511" t="str">
        <f t="shared" si="82"/>
        <v/>
      </c>
      <c r="GU16" s="511" t="str">
        <f t="shared" si="83"/>
        <v/>
      </c>
      <c r="GV16" s="85"/>
      <c r="GW16" s="84"/>
      <c r="GX16" s="46"/>
      <c r="GY16" s="484"/>
      <c r="GZ16" s="511" t="str">
        <f t="shared" si="84"/>
        <v/>
      </c>
      <c r="HA16" s="511" t="str">
        <f t="shared" si="85"/>
        <v/>
      </c>
      <c r="HB16" s="511" t="str">
        <f t="shared" si="86"/>
        <v/>
      </c>
      <c r="HC16" s="85"/>
      <c r="HD16" s="84"/>
      <c r="HE16" s="46"/>
      <c r="HF16" s="484"/>
      <c r="HG16" s="511" t="str">
        <f t="shared" si="87"/>
        <v/>
      </c>
      <c r="HH16" s="511" t="str">
        <f t="shared" si="88"/>
        <v/>
      </c>
      <c r="HI16" s="511" t="str">
        <f t="shared" si="89"/>
        <v/>
      </c>
      <c r="HJ16" s="85"/>
      <c r="HK16" s="84"/>
      <c r="HL16" s="46"/>
      <c r="HM16" s="484"/>
      <c r="HN16" s="511" t="str">
        <f t="shared" si="90"/>
        <v/>
      </c>
      <c r="HO16" s="511" t="str">
        <f t="shared" si="91"/>
        <v/>
      </c>
      <c r="HP16" s="511" t="str">
        <f t="shared" si="92"/>
        <v/>
      </c>
      <c r="HQ16" s="85"/>
      <c r="HR16" s="84"/>
      <c r="HS16" s="46"/>
      <c r="HT16" s="484"/>
      <c r="HU16" s="511" t="str">
        <f t="shared" si="93"/>
        <v/>
      </c>
      <c r="HV16" s="511" t="str">
        <f t="shared" si="94"/>
        <v/>
      </c>
      <c r="HW16" s="511" t="str">
        <f t="shared" si="95"/>
        <v/>
      </c>
      <c r="HX16" s="85"/>
      <c r="HY16" s="84"/>
      <c r="HZ16" s="46"/>
      <c r="IA16" s="484"/>
      <c r="IB16" s="511" t="str">
        <f t="shared" si="96"/>
        <v/>
      </c>
      <c r="IC16" s="511" t="str">
        <f t="shared" si="97"/>
        <v/>
      </c>
      <c r="ID16" s="511" t="str">
        <f t="shared" si="98"/>
        <v/>
      </c>
      <c r="IE16" s="85"/>
      <c r="IF16" s="84"/>
      <c r="IG16" s="46"/>
      <c r="IH16" s="484"/>
      <c r="II16" s="511" t="str">
        <f t="shared" si="99"/>
        <v/>
      </c>
      <c r="IJ16" s="511" t="str">
        <f t="shared" si="100"/>
        <v/>
      </c>
      <c r="IK16" s="511" t="str">
        <f t="shared" si="101"/>
        <v/>
      </c>
      <c r="IL16" s="85"/>
      <c r="IM16" s="84"/>
      <c r="IN16" s="46"/>
      <c r="IO16" s="484"/>
      <c r="IP16" s="511" t="str">
        <f t="shared" si="102"/>
        <v/>
      </c>
      <c r="IQ16" s="511" t="str">
        <f t="shared" si="103"/>
        <v/>
      </c>
      <c r="IR16" s="511" t="str">
        <f t="shared" si="104"/>
        <v/>
      </c>
      <c r="IS16" s="85"/>
      <c r="IT16" s="84"/>
      <c r="IU16" s="46"/>
      <c r="IV16" s="484"/>
      <c r="IW16" s="511" t="str">
        <f t="shared" si="105"/>
        <v/>
      </c>
      <c r="IX16" s="511" t="str">
        <f t="shared" si="106"/>
        <v/>
      </c>
      <c r="IY16" s="511" t="str">
        <f t="shared" si="107"/>
        <v/>
      </c>
      <c r="IZ16" s="85"/>
      <c r="JA16" s="84"/>
      <c r="JB16" s="46"/>
      <c r="JC16" s="484"/>
      <c r="JD16" s="511" t="str">
        <f t="shared" si="108"/>
        <v/>
      </c>
      <c r="JE16" s="511" t="str">
        <f t="shared" si="109"/>
        <v/>
      </c>
      <c r="JF16" s="511" t="str">
        <f t="shared" si="110"/>
        <v/>
      </c>
      <c r="JG16" s="85"/>
      <c r="JH16" s="84"/>
      <c r="JI16" s="64"/>
      <c r="JJ16" s="484"/>
      <c r="JK16" s="511" t="str">
        <f t="shared" si="111"/>
        <v/>
      </c>
      <c r="JL16" s="511" t="str">
        <f t="shared" si="112"/>
        <v/>
      </c>
      <c r="JM16" s="511" t="str">
        <f t="shared" si="113"/>
        <v/>
      </c>
      <c r="JN16" s="85"/>
      <c r="JO16" s="84"/>
      <c r="JP16" s="64"/>
      <c r="JQ16" s="484"/>
      <c r="JR16" s="511" t="str">
        <f t="shared" si="114"/>
        <v/>
      </c>
      <c r="JS16" s="511" t="str">
        <f t="shared" si="115"/>
        <v/>
      </c>
      <c r="JT16" s="511" t="str">
        <f t="shared" si="116"/>
        <v/>
      </c>
      <c r="JU16" s="85"/>
    </row>
    <row r="17" spans="1:281" x14ac:dyDescent="0.15">
      <c r="A17" s="39">
        <v>10</v>
      </c>
      <c r="B17" s="572">
        <v>13</v>
      </c>
      <c r="C17" s="573"/>
      <c r="D17" s="574"/>
      <c r="E17" s="575"/>
      <c r="F17" s="575"/>
      <c r="G17" s="575"/>
      <c r="H17" s="576"/>
      <c r="I17" s="572">
        <v>13</v>
      </c>
      <c r="J17" s="573"/>
      <c r="K17" s="574"/>
      <c r="L17" s="575" t="str">
        <f t="shared" si="0"/>
        <v/>
      </c>
      <c r="M17" s="575" t="str">
        <f t="shared" si="1"/>
        <v/>
      </c>
      <c r="N17" s="575" t="str">
        <f t="shared" si="2"/>
        <v/>
      </c>
      <c r="O17" s="576"/>
      <c r="P17" s="84">
        <v>13</v>
      </c>
      <c r="Q17" s="46"/>
      <c r="R17" s="484"/>
      <c r="S17" s="511" t="str">
        <f t="shared" si="3"/>
        <v/>
      </c>
      <c r="T17" s="511" t="str">
        <f>IF(V17="","",MID(V17,8,1))</f>
        <v/>
      </c>
      <c r="U17" s="511" t="str">
        <f t="shared" si="5"/>
        <v/>
      </c>
      <c r="V17" s="85"/>
      <c r="W17" s="84">
        <v>13</v>
      </c>
      <c r="X17" s="479"/>
      <c r="Y17" s="484"/>
      <c r="Z17" s="511" t="str">
        <f t="shared" si="6"/>
        <v/>
      </c>
      <c r="AA17" s="511" t="str">
        <f t="shared" si="7"/>
        <v/>
      </c>
      <c r="AB17" s="511" t="str">
        <f t="shared" si="8"/>
        <v/>
      </c>
      <c r="AC17" s="85"/>
      <c r="AD17" s="84"/>
      <c r="AE17" s="46"/>
      <c r="AF17" s="484"/>
      <c r="AG17" s="511" t="str">
        <f t="shared" si="9"/>
        <v/>
      </c>
      <c r="AH17" s="511" t="str">
        <f t="shared" si="10"/>
        <v/>
      </c>
      <c r="AI17" s="511" t="str">
        <f t="shared" si="11"/>
        <v/>
      </c>
      <c r="AJ17" s="85"/>
      <c r="AK17" s="84"/>
      <c r="AL17" s="46"/>
      <c r="AM17" s="484"/>
      <c r="AN17" s="511" t="str">
        <f t="shared" si="12"/>
        <v/>
      </c>
      <c r="AO17" s="511" t="str">
        <f t="shared" si="13"/>
        <v/>
      </c>
      <c r="AP17" s="511" t="str">
        <f t="shared" si="14"/>
        <v/>
      </c>
      <c r="AQ17" s="85"/>
      <c r="AR17" s="84"/>
      <c r="AS17" s="46"/>
      <c r="AT17" s="484"/>
      <c r="AU17" s="511" t="str">
        <f t="shared" si="15"/>
        <v/>
      </c>
      <c r="AV17" s="511" t="str">
        <f t="shared" si="16"/>
        <v/>
      </c>
      <c r="AW17" s="511" t="str">
        <f t="shared" si="17"/>
        <v/>
      </c>
      <c r="AX17" s="85"/>
      <c r="AY17" s="84"/>
      <c r="AZ17" s="46"/>
      <c r="BA17" s="484"/>
      <c r="BB17" s="511" t="str">
        <f t="shared" si="18"/>
        <v/>
      </c>
      <c r="BC17" s="511" t="str">
        <f t="shared" si="19"/>
        <v/>
      </c>
      <c r="BD17" s="511" t="str">
        <f t="shared" si="20"/>
        <v/>
      </c>
      <c r="BE17" s="85"/>
      <c r="BF17" s="84"/>
      <c r="BG17" s="46"/>
      <c r="BH17" s="484"/>
      <c r="BI17" s="511" t="str">
        <f t="shared" si="21"/>
        <v/>
      </c>
      <c r="BJ17" s="511" t="str">
        <f t="shared" si="22"/>
        <v/>
      </c>
      <c r="BK17" s="511" t="str">
        <f t="shared" si="23"/>
        <v/>
      </c>
      <c r="BL17" s="85"/>
      <c r="BM17" s="84"/>
      <c r="BN17" s="46"/>
      <c r="BO17" s="484"/>
      <c r="BP17" s="511" t="str">
        <f t="shared" si="24"/>
        <v/>
      </c>
      <c r="BQ17" s="511" t="str">
        <f t="shared" si="25"/>
        <v/>
      </c>
      <c r="BR17" s="511" t="str">
        <f t="shared" si="26"/>
        <v/>
      </c>
      <c r="BS17" s="85"/>
      <c r="BT17" s="84"/>
      <c r="BU17" s="46"/>
      <c r="BV17" s="484"/>
      <c r="BW17" s="511" t="str">
        <f t="shared" si="27"/>
        <v/>
      </c>
      <c r="BX17" s="511" t="str">
        <f t="shared" si="28"/>
        <v/>
      </c>
      <c r="BY17" s="511" t="str">
        <f t="shared" si="29"/>
        <v/>
      </c>
      <c r="BZ17" s="85"/>
      <c r="CA17" s="84"/>
      <c r="CB17" s="46"/>
      <c r="CC17" s="484"/>
      <c r="CD17" s="511" t="str">
        <f t="shared" si="30"/>
        <v/>
      </c>
      <c r="CE17" s="511" t="str">
        <f t="shared" si="31"/>
        <v/>
      </c>
      <c r="CF17" s="511" t="str">
        <f t="shared" si="32"/>
        <v/>
      </c>
      <c r="CG17" s="85"/>
      <c r="CH17" s="84"/>
      <c r="CI17" s="46"/>
      <c r="CJ17" s="484"/>
      <c r="CK17" s="511" t="str">
        <f t="shared" si="33"/>
        <v/>
      </c>
      <c r="CL17" s="511" t="str">
        <f t="shared" si="34"/>
        <v/>
      </c>
      <c r="CM17" s="511" t="str">
        <f t="shared" si="35"/>
        <v/>
      </c>
      <c r="CN17" s="85"/>
      <c r="CO17" s="84"/>
      <c r="CP17" s="46"/>
      <c r="CQ17" s="484"/>
      <c r="CR17" s="511" t="str">
        <f t="shared" si="36"/>
        <v/>
      </c>
      <c r="CS17" s="511" t="str">
        <f t="shared" si="37"/>
        <v/>
      </c>
      <c r="CT17" s="511" t="str">
        <f t="shared" si="38"/>
        <v/>
      </c>
      <c r="CU17" s="85"/>
      <c r="CV17" s="591"/>
      <c r="CW17" s="592"/>
      <c r="CX17" s="484"/>
      <c r="CY17" s="511" t="str">
        <f t="shared" si="39"/>
        <v/>
      </c>
      <c r="CZ17" s="511" t="str">
        <f t="shared" si="40"/>
        <v/>
      </c>
      <c r="DA17" s="511" t="str">
        <f t="shared" si="41"/>
        <v/>
      </c>
      <c r="DB17" s="598"/>
      <c r="DC17" s="591"/>
      <c r="DD17" s="592"/>
      <c r="DE17" s="605"/>
      <c r="DF17" s="606" t="str">
        <f t="shared" si="42"/>
        <v/>
      </c>
      <c r="DG17" s="606" t="str">
        <f t="shared" si="43"/>
        <v/>
      </c>
      <c r="DH17" s="606" t="str">
        <f t="shared" si="44"/>
        <v/>
      </c>
      <c r="DI17" s="598"/>
      <c r="DJ17" s="591"/>
      <c r="DK17" s="592"/>
      <c r="DL17" s="605"/>
      <c r="DM17" s="606" t="str">
        <f t="shared" si="45"/>
        <v/>
      </c>
      <c r="DN17" s="606" t="str">
        <f t="shared" si="46"/>
        <v/>
      </c>
      <c r="DO17" s="606" t="str">
        <f t="shared" si="47"/>
        <v/>
      </c>
      <c r="DP17" s="598"/>
      <c r="DQ17" s="591"/>
      <c r="DR17" s="592"/>
      <c r="DS17" s="605"/>
      <c r="DT17" s="606" t="str">
        <f t="shared" si="48"/>
        <v/>
      </c>
      <c r="DU17" s="606" t="str">
        <f t="shared" si="49"/>
        <v/>
      </c>
      <c r="DV17" s="606" t="str">
        <f t="shared" si="50"/>
        <v/>
      </c>
      <c r="DW17" s="598"/>
      <c r="DX17" s="591"/>
      <c r="DY17" s="592"/>
      <c r="DZ17" s="605"/>
      <c r="EA17" s="606" t="str">
        <f t="shared" si="51"/>
        <v/>
      </c>
      <c r="EB17" s="606" t="str">
        <f t="shared" si="52"/>
        <v/>
      </c>
      <c r="EC17" s="606" t="str">
        <f t="shared" si="53"/>
        <v/>
      </c>
      <c r="ED17" s="598"/>
      <c r="EE17" s="591"/>
      <c r="EF17" s="592"/>
      <c r="EG17" s="605"/>
      <c r="EH17" s="606" t="str">
        <f t="shared" si="54"/>
        <v/>
      </c>
      <c r="EI17" s="606" t="str">
        <f t="shared" si="55"/>
        <v/>
      </c>
      <c r="EJ17" s="606" t="str">
        <f t="shared" si="56"/>
        <v/>
      </c>
      <c r="EK17" s="598"/>
      <c r="EL17" s="591"/>
      <c r="EM17" s="592"/>
      <c r="EN17" s="605"/>
      <c r="EO17" s="606" t="str">
        <f t="shared" si="57"/>
        <v/>
      </c>
      <c r="EP17" s="606" t="str">
        <f t="shared" si="58"/>
        <v/>
      </c>
      <c r="EQ17" s="606" t="str">
        <f t="shared" si="59"/>
        <v/>
      </c>
      <c r="ER17" s="598"/>
      <c r="ES17" s="591"/>
      <c r="ET17" s="592"/>
      <c r="EU17" s="605"/>
      <c r="EV17" s="606" t="str">
        <f t="shared" si="60"/>
        <v/>
      </c>
      <c r="EW17" s="606" t="str">
        <f t="shared" si="61"/>
        <v/>
      </c>
      <c r="EX17" s="606" t="str">
        <f t="shared" si="62"/>
        <v/>
      </c>
      <c r="EY17" s="598"/>
      <c r="EZ17" s="591"/>
      <c r="FA17" s="592"/>
      <c r="FB17" s="605"/>
      <c r="FC17" s="606" t="str">
        <f t="shared" si="63"/>
        <v/>
      </c>
      <c r="FD17" s="606" t="str">
        <f t="shared" si="64"/>
        <v/>
      </c>
      <c r="FE17" s="606" t="str">
        <f t="shared" si="65"/>
        <v/>
      </c>
      <c r="FF17" s="598"/>
      <c r="FG17" s="591"/>
      <c r="FH17" s="607"/>
      <c r="FI17" s="605"/>
      <c r="FJ17" s="606" t="str">
        <f t="shared" si="66"/>
        <v/>
      </c>
      <c r="FK17" s="606" t="str">
        <f t="shared" si="67"/>
        <v/>
      </c>
      <c r="FL17" s="606" t="str">
        <f t="shared" si="68"/>
        <v/>
      </c>
      <c r="FM17" s="598"/>
      <c r="FN17" s="591"/>
      <c r="FO17" s="592"/>
      <c r="FP17" s="605"/>
      <c r="FQ17" s="606" t="str">
        <f t="shared" si="69"/>
        <v/>
      </c>
      <c r="FR17" s="606" t="str">
        <f t="shared" si="70"/>
        <v/>
      </c>
      <c r="FS17" s="606" t="str">
        <f t="shared" si="71"/>
        <v/>
      </c>
      <c r="FT17" s="598"/>
      <c r="FU17" s="591"/>
      <c r="FV17" s="592"/>
      <c r="FW17" s="605"/>
      <c r="FX17" s="606" t="str">
        <f t="shared" si="72"/>
        <v/>
      </c>
      <c r="FY17" s="606" t="str">
        <f t="shared" si="73"/>
        <v/>
      </c>
      <c r="FZ17" s="606" t="str">
        <f t="shared" si="74"/>
        <v/>
      </c>
      <c r="GA17" s="598"/>
      <c r="GB17" s="84"/>
      <c r="GC17" s="479"/>
      <c r="GD17" s="484"/>
      <c r="GE17" s="511" t="str">
        <f t="shared" si="75"/>
        <v/>
      </c>
      <c r="GF17" s="511" t="str">
        <f t="shared" si="76"/>
        <v/>
      </c>
      <c r="GG17" s="511" t="str">
        <f t="shared" si="77"/>
        <v/>
      </c>
      <c r="GH17" s="85"/>
      <c r="GI17" s="84"/>
      <c r="GJ17" s="46"/>
      <c r="GK17" s="484"/>
      <c r="GL17" s="511" t="str">
        <f t="shared" si="78"/>
        <v/>
      </c>
      <c r="GM17" s="511" t="str">
        <f t="shared" si="79"/>
        <v/>
      </c>
      <c r="GN17" s="511" t="str">
        <f t="shared" si="80"/>
        <v/>
      </c>
      <c r="GO17" s="85"/>
      <c r="GP17" s="84"/>
      <c r="GQ17" s="46"/>
      <c r="GR17" s="484"/>
      <c r="GS17" s="511" t="str">
        <f t="shared" si="81"/>
        <v/>
      </c>
      <c r="GT17" s="511" t="str">
        <f t="shared" si="82"/>
        <v/>
      </c>
      <c r="GU17" s="511" t="str">
        <f t="shared" si="83"/>
        <v/>
      </c>
      <c r="GV17" s="85"/>
      <c r="GW17" s="84"/>
      <c r="GX17" s="46"/>
      <c r="GY17" s="484"/>
      <c r="GZ17" s="511" t="str">
        <f t="shared" si="84"/>
        <v/>
      </c>
      <c r="HA17" s="511" t="str">
        <f t="shared" si="85"/>
        <v/>
      </c>
      <c r="HB17" s="511" t="str">
        <f t="shared" si="86"/>
        <v/>
      </c>
      <c r="HC17" s="85"/>
      <c r="HD17" s="84"/>
      <c r="HE17" s="46"/>
      <c r="HF17" s="484"/>
      <c r="HG17" s="511" t="str">
        <f t="shared" si="87"/>
        <v/>
      </c>
      <c r="HH17" s="511" t="str">
        <f t="shared" si="88"/>
        <v/>
      </c>
      <c r="HI17" s="511" t="str">
        <f t="shared" si="89"/>
        <v/>
      </c>
      <c r="HJ17" s="85"/>
      <c r="HK17" s="84"/>
      <c r="HL17" s="46"/>
      <c r="HM17" s="484"/>
      <c r="HN17" s="511" t="str">
        <f t="shared" si="90"/>
        <v/>
      </c>
      <c r="HO17" s="511" t="str">
        <f t="shared" si="91"/>
        <v/>
      </c>
      <c r="HP17" s="511" t="str">
        <f t="shared" si="92"/>
        <v/>
      </c>
      <c r="HQ17" s="85"/>
      <c r="HR17" s="84"/>
      <c r="HS17" s="46"/>
      <c r="HT17" s="484"/>
      <c r="HU17" s="511" t="str">
        <f t="shared" si="93"/>
        <v/>
      </c>
      <c r="HV17" s="511" t="str">
        <f t="shared" si="94"/>
        <v/>
      </c>
      <c r="HW17" s="511" t="str">
        <f t="shared" si="95"/>
        <v/>
      </c>
      <c r="HX17" s="85"/>
      <c r="HY17" s="84"/>
      <c r="HZ17" s="46"/>
      <c r="IA17" s="484"/>
      <c r="IB17" s="511" t="str">
        <f t="shared" si="96"/>
        <v/>
      </c>
      <c r="IC17" s="511" t="str">
        <f t="shared" si="97"/>
        <v/>
      </c>
      <c r="ID17" s="511" t="str">
        <f t="shared" si="98"/>
        <v/>
      </c>
      <c r="IE17" s="85"/>
      <c r="IF17" s="84"/>
      <c r="IG17" s="46"/>
      <c r="IH17" s="484"/>
      <c r="II17" s="511" t="str">
        <f t="shared" si="99"/>
        <v/>
      </c>
      <c r="IJ17" s="511" t="str">
        <f t="shared" si="100"/>
        <v/>
      </c>
      <c r="IK17" s="511" t="str">
        <f t="shared" si="101"/>
        <v/>
      </c>
      <c r="IL17" s="85"/>
      <c r="IM17" s="84"/>
      <c r="IN17" s="46"/>
      <c r="IO17" s="484"/>
      <c r="IP17" s="511" t="str">
        <f t="shared" si="102"/>
        <v/>
      </c>
      <c r="IQ17" s="511" t="str">
        <f t="shared" si="103"/>
        <v/>
      </c>
      <c r="IR17" s="511" t="str">
        <f t="shared" si="104"/>
        <v/>
      </c>
      <c r="IS17" s="85"/>
      <c r="IT17" s="84"/>
      <c r="IU17" s="46"/>
      <c r="IV17" s="484"/>
      <c r="IW17" s="511" t="str">
        <f t="shared" si="105"/>
        <v/>
      </c>
      <c r="IX17" s="511" t="str">
        <f t="shared" si="106"/>
        <v/>
      </c>
      <c r="IY17" s="511" t="str">
        <f t="shared" si="107"/>
        <v/>
      </c>
      <c r="IZ17" s="85"/>
      <c r="JA17" s="84"/>
      <c r="JB17" s="46"/>
      <c r="JC17" s="484"/>
      <c r="JD17" s="511" t="str">
        <f t="shared" si="108"/>
        <v/>
      </c>
      <c r="JE17" s="511" t="str">
        <f t="shared" si="109"/>
        <v/>
      </c>
      <c r="JF17" s="511" t="str">
        <f t="shared" si="110"/>
        <v/>
      </c>
      <c r="JG17" s="85"/>
      <c r="JH17" s="84"/>
      <c r="JI17" s="64"/>
      <c r="JJ17" s="484"/>
      <c r="JK17" s="511" t="str">
        <f t="shared" si="111"/>
        <v/>
      </c>
      <c r="JL17" s="511" t="str">
        <f t="shared" si="112"/>
        <v/>
      </c>
      <c r="JM17" s="511" t="str">
        <f t="shared" si="113"/>
        <v/>
      </c>
      <c r="JN17" s="85"/>
      <c r="JO17" s="84"/>
      <c r="JP17" s="64"/>
      <c r="JQ17" s="484"/>
      <c r="JR17" s="511" t="str">
        <f t="shared" si="114"/>
        <v/>
      </c>
      <c r="JS17" s="511" t="str">
        <f t="shared" si="115"/>
        <v/>
      </c>
      <c r="JT17" s="511" t="str">
        <f t="shared" si="116"/>
        <v/>
      </c>
      <c r="JU17" s="85"/>
    </row>
    <row r="18" spans="1:281" x14ac:dyDescent="0.15">
      <c r="A18" s="39">
        <v>11</v>
      </c>
      <c r="B18" s="572">
        <v>14</v>
      </c>
      <c r="C18" s="573"/>
      <c r="D18" s="574"/>
      <c r="E18" s="575"/>
      <c r="F18" s="575"/>
      <c r="G18" s="575"/>
      <c r="H18" s="576"/>
      <c r="I18" s="572">
        <v>14</v>
      </c>
      <c r="J18" s="573"/>
      <c r="K18" s="574"/>
      <c r="L18" s="575" t="str">
        <f t="shared" si="0"/>
        <v/>
      </c>
      <c r="M18" s="575" t="str">
        <f t="shared" si="1"/>
        <v/>
      </c>
      <c r="N18" s="575" t="str">
        <f t="shared" si="2"/>
        <v/>
      </c>
      <c r="O18" s="576"/>
      <c r="P18" s="84">
        <v>14</v>
      </c>
      <c r="Q18" s="46"/>
      <c r="R18" s="484"/>
      <c r="S18" s="511" t="str">
        <f t="shared" si="3"/>
        <v/>
      </c>
      <c r="T18" s="511" t="str">
        <f t="shared" si="4"/>
        <v/>
      </c>
      <c r="U18" s="511" t="str">
        <f t="shared" si="5"/>
        <v/>
      </c>
      <c r="V18" s="85"/>
      <c r="W18" s="84">
        <v>14</v>
      </c>
      <c r="X18" s="479"/>
      <c r="Y18" s="484"/>
      <c r="Z18" s="511" t="str">
        <f t="shared" si="6"/>
        <v/>
      </c>
      <c r="AA18" s="511" t="str">
        <f t="shared" si="7"/>
        <v/>
      </c>
      <c r="AB18" s="511" t="str">
        <f t="shared" si="8"/>
        <v/>
      </c>
      <c r="AC18" s="85"/>
      <c r="AD18" s="84"/>
      <c r="AE18" s="46"/>
      <c r="AF18" s="484"/>
      <c r="AG18" s="511" t="str">
        <f t="shared" si="9"/>
        <v/>
      </c>
      <c r="AH18" s="511" t="str">
        <f t="shared" si="10"/>
        <v/>
      </c>
      <c r="AI18" s="511" t="str">
        <f t="shared" si="11"/>
        <v/>
      </c>
      <c r="AJ18" s="85"/>
      <c r="AK18" s="84"/>
      <c r="AL18" s="46"/>
      <c r="AM18" s="484"/>
      <c r="AN18" s="511" t="str">
        <f t="shared" si="12"/>
        <v/>
      </c>
      <c r="AO18" s="511" t="str">
        <f t="shared" si="13"/>
        <v/>
      </c>
      <c r="AP18" s="511" t="str">
        <f t="shared" si="14"/>
        <v/>
      </c>
      <c r="AQ18" s="85"/>
      <c r="AR18" s="84"/>
      <c r="AS18" s="46"/>
      <c r="AT18" s="484"/>
      <c r="AU18" s="511" t="str">
        <f t="shared" si="15"/>
        <v/>
      </c>
      <c r="AV18" s="511" t="str">
        <f t="shared" si="16"/>
        <v/>
      </c>
      <c r="AW18" s="511" t="str">
        <f t="shared" si="17"/>
        <v/>
      </c>
      <c r="AX18" s="85"/>
      <c r="AY18" s="84"/>
      <c r="AZ18" s="46"/>
      <c r="BA18" s="484"/>
      <c r="BB18" s="511" t="str">
        <f t="shared" si="18"/>
        <v/>
      </c>
      <c r="BC18" s="511" t="str">
        <f t="shared" si="19"/>
        <v/>
      </c>
      <c r="BD18" s="511" t="str">
        <f t="shared" si="20"/>
        <v/>
      </c>
      <c r="BE18" s="85"/>
      <c r="BF18" s="84"/>
      <c r="BG18" s="46"/>
      <c r="BH18" s="484"/>
      <c r="BI18" s="511" t="str">
        <f t="shared" si="21"/>
        <v/>
      </c>
      <c r="BJ18" s="511" t="str">
        <f t="shared" si="22"/>
        <v/>
      </c>
      <c r="BK18" s="511" t="str">
        <f t="shared" si="23"/>
        <v/>
      </c>
      <c r="BL18" s="85"/>
      <c r="BM18" s="84"/>
      <c r="BN18" s="46"/>
      <c r="BO18" s="484"/>
      <c r="BP18" s="511" t="str">
        <f t="shared" si="24"/>
        <v/>
      </c>
      <c r="BQ18" s="511" t="str">
        <f t="shared" si="25"/>
        <v/>
      </c>
      <c r="BR18" s="511" t="str">
        <f t="shared" si="26"/>
        <v/>
      </c>
      <c r="BS18" s="85"/>
      <c r="BT18" s="84"/>
      <c r="BU18" s="46"/>
      <c r="BV18" s="484"/>
      <c r="BW18" s="511" t="str">
        <f t="shared" si="27"/>
        <v/>
      </c>
      <c r="BX18" s="511" t="str">
        <f t="shared" si="28"/>
        <v/>
      </c>
      <c r="BY18" s="511" t="str">
        <f t="shared" si="29"/>
        <v/>
      </c>
      <c r="BZ18" s="85"/>
      <c r="CA18" s="84"/>
      <c r="CB18" s="46"/>
      <c r="CC18" s="484"/>
      <c r="CD18" s="511" t="str">
        <f t="shared" si="30"/>
        <v/>
      </c>
      <c r="CE18" s="511" t="str">
        <f t="shared" si="31"/>
        <v/>
      </c>
      <c r="CF18" s="511" t="str">
        <f t="shared" si="32"/>
        <v/>
      </c>
      <c r="CG18" s="85"/>
      <c r="CH18" s="84"/>
      <c r="CI18" s="46"/>
      <c r="CJ18" s="484"/>
      <c r="CK18" s="511" t="str">
        <f t="shared" si="33"/>
        <v/>
      </c>
      <c r="CL18" s="511" t="str">
        <f t="shared" si="34"/>
        <v/>
      </c>
      <c r="CM18" s="511" t="str">
        <f t="shared" si="35"/>
        <v/>
      </c>
      <c r="CN18" s="85"/>
      <c r="CO18" s="84"/>
      <c r="CP18" s="46"/>
      <c r="CQ18" s="484"/>
      <c r="CR18" s="511" t="str">
        <f t="shared" si="36"/>
        <v/>
      </c>
      <c r="CS18" s="511" t="str">
        <f t="shared" si="37"/>
        <v/>
      </c>
      <c r="CT18" s="511" t="str">
        <f t="shared" si="38"/>
        <v/>
      </c>
      <c r="CU18" s="85"/>
      <c r="CV18" s="591"/>
      <c r="CW18" s="592"/>
      <c r="CX18" s="484"/>
      <c r="CY18" s="511" t="str">
        <f t="shared" si="39"/>
        <v/>
      </c>
      <c r="CZ18" s="511" t="str">
        <f t="shared" si="40"/>
        <v/>
      </c>
      <c r="DA18" s="511" t="str">
        <f t="shared" si="41"/>
        <v/>
      </c>
      <c r="DB18" s="598"/>
      <c r="DC18" s="591"/>
      <c r="DD18" s="592"/>
      <c r="DE18" s="605"/>
      <c r="DF18" s="606" t="str">
        <f t="shared" si="42"/>
        <v/>
      </c>
      <c r="DG18" s="606" t="str">
        <f t="shared" si="43"/>
        <v/>
      </c>
      <c r="DH18" s="606" t="str">
        <f t="shared" si="44"/>
        <v/>
      </c>
      <c r="DI18" s="598"/>
      <c r="DJ18" s="591"/>
      <c r="DK18" s="592"/>
      <c r="DL18" s="605"/>
      <c r="DM18" s="606" t="str">
        <f t="shared" si="45"/>
        <v/>
      </c>
      <c r="DN18" s="606" t="str">
        <f t="shared" si="46"/>
        <v/>
      </c>
      <c r="DO18" s="606" t="str">
        <f t="shared" si="47"/>
        <v/>
      </c>
      <c r="DP18" s="598"/>
      <c r="DQ18" s="591"/>
      <c r="DR18" s="592"/>
      <c r="DS18" s="605"/>
      <c r="DT18" s="606" t="str">
        <f t="shared" si="48"/>
        <v/>
      </c>
      <c r="DU18" s="606" t="str">
        <f t="shared" si="49"/>
        <v/>
      </c>
      <c r="DV18" s="606" t="str">
        <f t="shared" si="50"/>
        <v/>
      </c>
      <c r="DW18" s="598"/>
      <c r="DX18" s="591"/>
      <c r="DY18" s="592"/>
      <c r="DZ18" s="605"/>
      <c r="EA18" s="606" t="str">
        <f t="shared" si="51"/>
        <v/>
      </c>
      <c r="EB18" s="606" t="str">
        <f t="shared" si="52"/>
        <v/>
      </c>
      <c r="EC18" s="606" t="str">
        <f t="shared" si="53"/>
        <v/>
      </c>
      <c r="ED18" s="598"/>
      <c r="EE18" s="591"/>
      <c r="EF18" s="592"/>
      <c r="EG18" s="605"/>
      <c r="EH18" s="606" t="str">
        <f t="shared" si="54"/>
        <v/>
      </c>
      <c r="EI18" s="606" t="str">
        <f t="shared" si="55"/>
        <v/>
      </c>
      <c r="EJ18" s="606" t="str">
        <f t="shared" si="56"/>
        <v/>
      </c>
      <c r="EK18" s="598"/>
      <c r="EL18" s="591"/>
      <c r="EM18" s="592"/>
      <c r="EN18" s="605"/>
      <c r="EO18" s="606" t="str">
        <f t="shared" si="57"/>
        <v/>
      </c>
      <c r="EP18" s="606" t="str">
        <f t="shared" si="58"/>
        <v/>
      </c>
      <c r="EQ18" s="606" t="str">
        <f t="shared" si="59"/>
        <v/>
      </c>
      <c r="ER18" s="598"/>
      <c r="ES18" s="591"/>
      <c r="ET18" s="592"/>
      <c r="EU18" s="605"/>
      <c r="EV18" s="606" t="str">
        <f t="shared" si="60"/>
        <v/>
      </c>
      <c r="EW18" s="606" t="str">
        <f t="shared" si="61"/>
        <v/>
      </c>
      <c r="EX18" s="606" t="str">
        <f t="shared" si="62"/>
        <v/>
      </c>
      <c r="EY18" s="598"/>
      <c r="EZ18" s="591"/>
      <c r="FA18" s="592"/>
      <c r="FB18" s="605"/>
      <c r="FC18" s="606" t="str">
        <f t="shared" si="63"/>
        <v/>
      </c>
      <c r="FD18" s="606" t="str">
        <f t="shared" si="64"/>
        <v/>
      </c>
      <c r="FE18" s="606" t="str">
        <f t="shared" si="65"/>
        <v/>
      </c>
      <c r="FF18" s="598"/>
      <c r="FG18" s="591"/>
      <c r="FH18" s="607"/>
      <c r="FI18" s="605"/>
      <c r="FJ18" s="606" t="str">
        <f t="shared" si="66"/>
        <v/>
      </c>
      <c r="FK18" s="606" t="str">
        <f t="shared" si="67"/>
        <v/>
      </c>
      <c r="FL18" s="606" t="str">
        <f t="shared" si="68"/>
        <v/>
      </c>
      <c r="FM18" s="598"/>
      <c r="FN18" s="591"/>
      <c r="FO18" s="592"/>
      <c r="FP18" s="605"/>
      <c r="FQ18" s="606" t="str">
        <f t="shared" si="69"/>
        <v/>
      </c>
      <c r="FR18" s="606" t="str">
        <f t="shared" si="70"/>
        <v/>
      </c>
      <c r="FS18" s="606" t="str">
        <f t="shared" si="71"/>
        <v/>
      </c>
      <c r="FT18" s="598"/>
      <c r="FU18" s="591"/>
      <c r="FV18" s="592"/>
      <c r="FW18" s="605"/>
      <c r="FX18" s="606" t="str">
        <f t="shared" si="72"/>
        <v/>
      </c>
      <c r="FY18" s="606" t="str">
        <f t="shared" si="73"/>
        <v/>
      </c>
      <c r="FZ18" s="606" t="str">
        <f t="shared" si="74"/>
        <v/>
      </c>
      <c r="GA18" s="598"/>
      <c r="GB18" s="84"/>
      <c r="GC18" s="479"/>
      <c r="GD18" s="484"/>
      <c r="GE18" s="511" t="str">
        <f t="shared" si="75"/>
        <v/>
      </c>
      <c r="GF18" s="511" t="str">
        <f t="shared" si="76"/>
        <v/>
      </c>
      <c r="GG18" s="511" t="str">
        <f t="shared" si="77"/>
        <v/>
      </c>
      <c r="GH18" s="85"/>
      <c r="GI18" s="84"/>
      <c r="GJ18" s="46"/>
      <c r="GK18" s="484"/>
      <c r="GL18" s="511" t="str">
        <f t="shared" si="78"/>
        <v/>
      </c>
      <c r="GM18" s="511" t="str">
        <f t="shared" si="79"/>
        <v/>
      </c>
      <c r="GN18" s="511" t="str">
        <f t="shared" si="80"/>
        <v/>
      </c>
      <c r="GO18" s="85"/>
      <c r="GP18" s="84"/>
      <c r="GQ18" s="46"/>
      <c r="GR18" s="484"/>
      <c r="GS18" s="511" t="str">
        <f t="shared" si="81"/>
        <v/>
      </c>
      <c r="GT18" s="511" t="str">
        <f t="shared" si="82"/>
        <v/>
      </c>
      <c r="GU18" s="511" t="str">
        <f t="shared" si="83"/>
        <v/>
      </c>
      <c r="GV18" s="85"/>
      <c r="GW18" s="84"/>
      <c r="GX18" s="46"/>
      <c r="GY18" s="484"/>
      <c r="GZ18" s="511" t="str">
        <f t="shared" si="84"/>
        <v/>
      </c>
      <c r="HA18" s="511" t="str">
        <f t="shared" si="85"/>
        <v/>
      </c>
      <c r="HB18" s="511" t="str">
        <f t="shared" si="86"/>
        <v/>
      </c>
      <c r="HC18" s="85"/>
      <c r="HD18" s="84"/>
      <c r="HE18" s="46"/>
      <c r="HF18" s="484"/>
      <c r="HG18" s="511" t="str">
        <f t="shared" si="87"/>
        <v/>
      </c>
      <c r="HH18" s="511" t="str">
        <f t="shared" si="88"/>
        <v/>
      </c>
      <c r="HI18" s="511" t="str">
        <f t="shared" si="89"/>
        <v/>
      </c>
      <c r="HJ18" s="85"/>
      <c r="HK18" s="84"/>
      <c r="HL18" s="46"/>
      <c r="HM18" s="484"/>
      <c r="HN18" s="511" t="str">
        <f t="shared" si="90"/>
        <v/>
      </c>
      <c r="HO18" s="511" t="str">
        <f t="shared" si="91"/>
        <v/>
      </c>
      <c r="HP18" s="511" t="str">
        <f t="shared" si="92"/>
        <v/>
      </c>
      <c r="HQ18" s="85"/>
      <c r="HR18" s="84"/>
      <c r="HS18" s="46"/>
      <c r="HT18" s="484"/>
      <c r="HU18" s="511" t="str">
        <f t="shared" si="93"/>
        <v/>
      </c>
      <c r="HV18" s="511" t="str">
        <f t="shared" si="94"/>
        <v/>
      </c>
      <c r="HW18" s="511" t="str">
        <f t="shared" si="95"/>
        <v/>
      </c>
      <c r="HX18" s="85"/>
      <c r="HY18" s="84"/>
      <c r="HZ18" s="46"/>
      <c r="IA18" s="484"/>
      <c r="IB18" s="511" t="str">
        <f t="shared" si="96"/>
        <v/>
      </c>
      <c r="IC18" s="511" t="str">
        <f t="shared" si="97"/>
        <v/>
      </c>
      <c r="ID18" s="511" t="str">
        <f t="shared" si="98"/>
        <v/>
      </c>
      <c r="IE18" s="85"/>
      <c r="IF18" s="84"/>
      <c r="IG18" s="46"/>
      <c r="IH18" s="484"/>
      <c r="II18" s="511" t="str">
        <f t="shared" si="99"/>
        <v/>
      </c>
      <c r="IJ18" s="511" t="str">
        <f t="shared" si="100"/>
        <v/>
      </c>
      <c r="IK18" s="511" t="str">
        <f t="shared" si="101"/>
        <v/>
      </c>
      <c r="IL18" s="85"/>
      <c r="IM18" s="84"/>
      <c r="IN18" s="46"/>
      <c r="IO18" s="484"/>
      <c r="IP18" s="511" t="str">
        <f t="shared" si="102"/>
        <v/>
      </c>
      <c r="IQ18" s="511" t="str">
        <f t="shared" si="103"/>
        <v/>
      </c>
      <c r="IR18" s="511" t="str">
        <f t="shared" si="104"/>
        <v/>
      </c>
      <c r="IS18" s="85"/>
      <c r="IT18" s="84"/>
      <c r="IU18" s="46"/>
      <c r="IV18" s="484"/>
      <c r="IW18" s="511" t="str">
        <f t="shared" si="105"/>
        <v/>
      </c>
      <c r="IX18" s="511" t="str">
        <f t="shared" si="106"/>
        <v/>
      </c>
      <c r="IY18" s="511" t="str">
        <f t="shared" si="107"/>
        <v/>
      </c>
      <c r="IZ18" s="85"/>
      <c r="JA18" s="84"/>
      <c r="JB18" s="46"/>
      <c r="JC18" s="484"/>
      <c r="JD18" s="511" t="str">
        <f t="shared" si="108"/>
        <v/>
      </c>
      <c r="JE18" s="511" t="str">
        <f t="shared" si="109"/>
        <v/>
      </c>
      <c r="JF18" s="511" t="str">
        <f t="shared" si="110"/>
        <v/>
      </c>
      <c r="JG18" s="85"/>
      <c r="JH18" s="84"/>
      <c r="JI18" s="64"/>
      <c r="JJ18" s="484"/>
      <c r="JK18" s="511" t="str">
        <f t="shared" si="111"/>
        <v/>
      </c>
      <c r="JL18" s="511" t="str">
        <f t="shared" si="112"/>
        <v/>
      </c>
      <c r="JM18" s="511" t="str">
        <f t="shared" si="113"/>
        <v/>
      </c>
      <c r="JN18" s="85"/>
      <c r="JO18" s="84"/>
      <c r="JP18" s="64"/>
      <c r="JQ18" s="484"/>
      <c r="JR18" s="511" t="str">
        <f t="shared" si="114"/>
        <v/>
      </c>
      <c r="JS18" s="511" t="str">
        <f t="shared" si="115"/>
        <v/>
      </c>
      <c r="JT18" s="511" t="str">
        <f t="shared" si="116"/>
        <v/>
      </c>
      <c r="JU18" s="85"/>
    </row>
    <row r="19" spans="1:281" x14ac:dyDescent="0.15">
      <c r="A19" s="39">
        <v>12</v>
      </c>
      <c r="B19" s="572">
        <v>15</v>
      </c>
      <c r="C19" s="573"/>
      <c r="D19" s="574"/>
      <c r="E19" s="575"/>
      <c r="F19" s="575"/>
      <c r="G19" s="575"/>
      <c r="H19" s="576"/>
      <c r="I19" s="572">
        <v>15</v>
      </c>
      <c r="J19" s="573"/>
      <c r="K19" s="574"/>
      <c r="L19" s="575" t="str">
        <f t="shared" si="0"/>
        <v/>
      </c>
      <c r="M19" s="575" t="str">
        <f t="shared" si="1"/>
        <v/>
      </c>
      <c r="N19" s="575" t="str">
        <f t="shared" si="2"/>
        <v/>
      </c>
      <c r="O19" s="576"/>
      <c r="P19" s="84">
        <v>15</v>
      </c>
      <c r="Q19" s="46"/>
      <c r="R19" s="484"/>
      <c r="S19" s="511" t="str">
        <f t="shared" si="3"/>
        <v/>
      </c>
      <c r="T19" s="511" t="str">
        <f t="shared" si="4"/>
        <v/>
      </c>
      <c r="U19" s="511" t="str">
        <f t="shared" si="5"/>
        <v/>
      </c>
      <c r="V19" s="85"/>
      <c r="W19" s="84">
        <v>15</v>
      </c>
      <c r="X19" s="479"/>
      <c r="Y19" s="484"/>
      <c r="Z19" s="511" t="str">
        <f t="shared" si="6"/>
        <v/>
      </c>
      <c r="AA19" s="511" t="str">
        <f t="shared" si="7"/>
        <v/>
      </c>
      <c r="AB19" s="511" t="str">
        <f t="shared" si="8"/>
        <v/>
      </c>
      <c r="AC19" s="85"/>
      <c r="AD19" s="84"/>
      <c r="AE19" s="46"/>
      <c r="AF19" s="484"/>
      <c r="AG19" s="511" t="str">
        <f t="shared" si="9"/>
        <v/>
      </c>
      <c r="AH19" s="511" t="str">
        <f t="shared" si="10"/>
        <v/>
      </c>
      <c r="AI19" s="511" t="str">
        <f t="shared" si="11"/>
        <v/>
      </c>
      <c r="AJ19" s="85"/>
      <c r="AK19" s="84"/>
      <c r="AL19" s="46"/>
      <c r="AM19" s="484"/>
      <c r="AN19" s="511" t="str">
        <f t="shared" si="12"/>
        <v/>
      </c>
      <c r="AO19" s="511" t="str">
        <f t="shared" si="13"/>
        <v/>
      </c>
      <c r="AP19" s="511" t="str">
        <f t="shared" si="14"/>
        <v/>
      </c>
      <c r="AQ19" s="85"/>
      <c r="AR19" s="84"/>
      <c r="AS19" s="46"/>
      <c r="AT19" s="484"/>
      <c r="AU19" s="511" t="str">
        <f t="shared" si="15"/>
        <v/>
      </c>
      <c r="AV19" s="511" t="str">
        <f t="shared" si="16"/>
        <v/>
      </c>
      <c r="AW19" s="511" t="str">
        <f t="shared" si="17"/>
        <v/>
      </c>
      <c r="AX19" s="85"/>
      <c r="AY19" s="84"/>
      <c r="AZ19" s="46"/>
      <c r="BA19" s="484"/>
      <c r="BB19" s="511" t="str">
        <f t="shared" si="18"/>
        <v/>
      </c>
      <c r="BC19" s="511" t="str">
        <f t="shared" si="19"/>
        <v/>
      </c>
      <c r="BD19" s="511" t="str">
        <f t="shared" si="20"/>
        <v/>
      </c>
      <c r="BE19" s="85"/>
      <c r="BF19" s="84"/>
      <c r="BG19" s="46"/>
      <c r="BH19" s="484"/>
      <c r="BI19" s="511" t="str">
        <f t="shared" si="21"/>
        <v/>
      </c>
      <c r="BJ19" s="511" t="str">
        <f t="shared" si="22"/>
        <v/>
      </c>
      <c r="BK19" s="511" t="str">
        <f t="shared" si="23"/>
        <v/>
      </c>
      <c r="BL19" s="85"/>
      <c r="BM19" s="84"/>
      <c r="BN19" s="46"/>
      <c r="BO19" s="484"/>
      <c r="BP19" s="511" t="str">
        <f t="shared" si="24"/>
        <v/>
      </c>
      <c r="BQ19" s="511" t="str">
        <f t="shared" si="25"/>
        <v/>
      </c>
      <c r="BR19" s="511" t="str">
        <f t="shared" si="26"/>
        <v/>
      </c>
      <c r="BS19" s="85"/>
      <c r="BT19" s="84"/>
      <c r="BU19" s="46"/>
      <c r="BV19" s="484"/>
      <c r="BW19" s="511" t="str">
        <f t="shared" si="27"/>
        <v/>
      </c>
      <c r="BX19" s="511" t="str">
        <f t="shared" si="28"/>
        <v/>
      </c>
      <c r="BY19" s="511" t="str">
        <f t="shared" si="29"/>
        <v/>
      </c>
      <c r="BZ19" s="85"/>
      <c r="CA19" s="84"/>
      <c r="CB19" s="46"/>
      <c r="CC19" s="484"/>
      <c r="CD19" s="511" t="str">
        <f t="shared" si="30"/>
        <v/>
      </c>
      <c r="CE19" s="511" t="str">
        <f t="shared" si="31"/>
        <v/>
      </c>
      <c r="CF19" s="511" t="str">
        <f t="shared" si="32"/>
        <v/>
      </c>
      <c r="CG19" s="85"/>
      <c r="CH19" s="84"/>
      <c r="CI19" s="46"/>
      <c r="CJ19" s="484"/>
      <c r="CK19" s="511" t="str">
        <f t="shared" si="33"/>
        <v/>
      </c>
      <c r="CL19" s="511" t="str">
        <f t="shared" si="34"/>
        <v/>
      </c>
      <c r="CM19" s="511" t="str">
        <f t="shared" si="35"/>
        <v/>
      </c>
      <c r="CN19" s="85"/>
      <c r="CO19" s="84"/>
      <c r="CP19" s="46"/>
      <c r="CQ19" s="484"/>
      <c r="CR19" s="511" t="str">
        <f t="shared" si="36"/>
        <v/>
      </c>
      <c r="CS19" s="511" t="str">
        <f t="shared" si="37"/>
        <v/>
      </c>
      <c r="CT19" s="511" t="str">
        <f t="shared" si="38"/>
        <v/>
      </c>
      <c r="CU19" s="85"/>
      <c r="CV19" s="591"/>
      <c r="CW19" s="592"/>
      <c r="CX19" s="484"/>
      <c r="CY19" s="511" t="str">
        <f t="shared" si="39"/>
        <v/>
      </c>
      <c r="CZ19" s="511" t="str">
        <f t="shared" si="40"/>
        <v/>
      </c>
      <c r="DA19" s="511" t="str">
        <f t="shared" si="41"/>
        <v/>
      </c>
      <c r="DB19" s="598"/>
      <c r="DC19" s="591"/>
      <c r="DD19" s="592"/>
      <c r="DE19" s="605"/>
      <c r="DF19" s="606" t="str">
        <f t="shared" si="42"/>
        <v/>
      </c>
      <c r="DG19" s="606" t="str">
        <f t="shared" si="43"/>
        <v/>
      </c>
      <c r="DH19" s="606" t="str">
        <f t="shared" si="44"/>
        <v/>
      </c>
      <c r="DI19" s="598"/>
      <c r="DJ19" s="591"/>
      <c r="DK19" s="592"/>
      <c r="DL19" s="605"/>
      <c r="DM19" s="606" t="str">
        <f t="shared" si="45"/>
        <v/>
      </c>
      <c r="DN19" s="606" t="str">
        <f t="shared" si="46"/>
        <v/>
      </c>
      <c r="DO19" s="606" t="str">
        <f t="shared" si="47"/>
        <v/>
      </c>
      <c r="DP19" s="598"/>
      <c r="DQ19" s="591"/>
      <c r="DR19" s="592"/>
      <c r="DS19" s="605"/>
      <c r="DT19" s="606" t="str">
        <f t="shared" si="48"/>
        <v/>
      </c>
      <c r="DU19" s="606" t="str">
        <f t="shared" si="49"/>
        <v/>
      </c>
      <c r="DV19" s="606" t="str">
        <f t="shared" si="50"/>
        <v/>
      </c>
      <c r="DW19" s="598"/>
      <c r="DX19" s="591"/>
      <c r="DY19" s="592"/>
      <c r="DZ19" s="605"/>
      <c r="EA19" s="606" t="str">
        <f t="shared" si="51"/>
        <v/>
      </c>
      <c r="EB19" s="606" t="str">
        <f t="shared" si="52"/>
        <v/>
      </c>
      <c r="EC19" s="606" t="str">
        <f t="shared" si="53"/>
        <v/>
      </c>
      <c r="ED19" s="598"/>
      <c r="EE19" s="591"/>
      <c r="EF19" s="592"/>
      <c r="EG19" s="605"/>
      <c r="EH19" s="606" t="str">
        <f t="shared" si="54"/>
        <v/>
      </c>
      <c r="EI19" s="606" t="str">
        <f t="shared" si="55"/>
        <v/>
      </c>
      <c r="EJ19" s="606" t="str">
        <f t="shared" si="56"/>
        <v/>
      </c>
      <c r="EK19" s="598"/>
      <c r="EL19" s="591"/>
      <c r="EM19" s="592"/>
      <c r="EN19" s="605"/>
      <c r="EO19" s="606" t="str">
        <f t="shared" si="57"/>
        <v/>
      </c>
      <c r="EP19" s="606" t="str">
        <f t="shared" si="58"/>
        <v/>
      </c>
      <c r="EQ19" s="606" t="str">
        <f t="shared" si="59"/>
        <v/>
      </c>
      <c r="ER19" s="598"/>
      <c r="ES19" s="591"/>
      <c r="ET19" s="592"/>
      <c r="EU19" s="605"/>
      <c r="EV19" s="606" t="str">
        <f t="shared" si="60"/>
        <v/>
      </c>
      <c r="EW19" s="606" t="str">
        <f t="shared" si="61"/>
        <v/>
      </c>
      <c r="EX19" s="606" t="str">
        <f t="shared" si="62"/>
        <v/>
      </c>
      <c r="EY19" s="598"/>
      <c r="EZ19" s="591"/>
      <c r="FA19" s="592"/>
      <c r="FB19" s="605"/>
      <c r="FC19" s="606" t="str">
        <f t="shared" si="63"/>
        <v/>
      </c>
      <c r="FD19" s="606" t="str">
        <f t="shared" si="64"/>
        <v/>
      </c>
      <c r="FE19" s="606" t="str">
        <f t="shared" si="65"/>
        <v/>
      </c>
      <c r="FF19" s="598"/>
      <c r="FG19" s="591"/>
      <c r="FH19" s="607"/>
      <c r="FI19" s="605"/>
      <c r="FJ19" s="606" t="str">
        <f t="shared" si="66"/>
        <v/>
      </c>
      <c r="FK19" s="606" t="str">
        <f t="shared" si="67"/>
        <v/>
      </c>
      <c r="FL19" s="606" t="str">
        <f t="shared" si="68"/>
        <v/>
      </c>
      <c r="FM19" s="598"/>
      <c r="FN19" s="591"/>
      <c r="FO19" s="592"/>
      <c r="FP19" s="605"/>
      <c r="FQ19" s="606" t="str">
        <f t="shared" si="69"/>
        <v/>
      </c>
      <c r="FR19" s="606" t="str">
        <f t="shared" si="70"/>
        <v/>
      </c>
      <c r="FS19" s="606" t="str">
        <f t="shared" si="71"/>
        <v/>
      </c>
      <c r="FT19" s="598"/>
      <c r="FU19" s="591"/>
      <c r="FV19" s="592"/>
      <c r="FW19" s="605"/>
      <c r="FX19" s="606" t="str">
        <f t="shared" si="72"/>
        <v/>
      </c>
      <c r="FY19" s="606" t="str">
        <f t="shared" si="73"/>
        <v/>
      </c>
      <c r="FZ19" s="606" t="str">
        <f t="shared" si="74"/>
        <v/>
      </c>
      <c r="GA19" s="598"/>
      <c r="GB19" s="84"/>
      <c r="GC19" s="479"/>
      <c r="GD19" s="484"/>
      <c r="GE19" s="511" t="str">
        <f t="shared" si="75"/>
        <v/>
      </c>
      <c r="GF19" s="511" t="str">
        <f t="shared" si="76"/>
        <v/>
      </c>
      <c r="GG19" s="511" t="str">
        <f t="shared" si="77"/>
        <v/>
      </c>
      <c r="GH19" s="85"/>
      <c r="GI19" s="84"/>
      <c r="GJ19" s="46"/>
      <c r="GK19" s="484"/>
      <c r="GL19" s="511" t="str">
        <f t="shared" si="78"/>
        <v/>
      </c>
      <c r="GM19" s="511" t="str">
        <f t="shared" si="79"/>
        <v/>
      </c>
      <c r="GN19" s="511" t="str">
        <f t="shared" si="80"/>
        <v/>
      </c>
      <c r="GO19" s="85"/>
      <c r="GP19" s="84"/>
      <c r="GQ19" s="46"/>
      <c r="GR19" s="484"/>
      <c r="GS19" s="511" t="str">
        <f t="shared" si="81"/>
        <v/>
      </c>
      <c r="GT19" s="511" t="str">
        <f t="shared" si="82"/>
        <v/>
      </c>
      <c r="GU19" s="511" t="str">
        <f t="shared" si="83"/>
        <v/>
      </c>
      <c r="GV19" s="85"/>
      <c r="GW19" s="84"/>
      <c r="GX19" s="46"/>
      <c r="GY19" s="484"/>
      <c r="GZ19" s="511" t="str">
        <f t="shared" si="84"/>
        <v/>
      </c>
      <c r="HA19" s="511" t="str">
        <f t="shared" si="85"/>
        <v/>
      </c>
      <c r="HB19" s="511" t="str">
        <f t="shared" si="86"/>
        <v/>
      </c>
      <c r="HC19" s="85"/>
      <c r="HD19" s="84"/>
      <c r="HE19" s="46"/>
      <c r="HF19" s="484"/>
      <c r="HG19" s="511" t="str">
        <f t="shared" si="87"/>
        <v/>
      </c>
      <c r="HH19" s="511" t="str">
        <f t="shared" si="88"/>
        <v/>
      </c>
      <c r="HI19" s="511" t="str">
        <f t="shared" si="89"/>
        <v/>
      </c>
      <c r="HJ19" s="85"/>
      <c r="HK19" s="84"/>
      <c r="HL19" s="46"/>
      <c r="HM19" s="484"/>
      <c r="HN19" s="511" t="str">
        <f t="shared" si="90"/>
        <v/>
      </c>
      <c r="HO19" s="511" t="str">
        <f t="shared" si="91"/>
        <v/>
      </c>
      <c r="HP19" s="511" t="str">
        <f t="shared" si="92"/>
        <v/>
      </c>
      <c r="HQ19" s="85"/>
      <c r="HR19" s="84"/>
      <c r="HS19" s="46"/>
      <c r="HT19" s="484"/>
      <c r="HU19" s="511" t="str">
        <f t="shared" si="93"/>
        <v/>
      </c>
      <c r="HV19" s="511" t="str">
        <f t="shared" si="94"/>
        <v/>
      </c>
      <c r="HW19" s="511" t="str">
        <f t="shared" si="95"/>
        <v/>
      </c>
      <c r="HX19" s="85"/>
      <c r="HY19" s="84"/>
      <c r="HZ19" s="46"/>
      <c r="IA19" s="484"/>
      <c r="IB19" s="511" t="str">
        <f t="shared" si="96"/>
        <v/>
      </c>
      <c r="IC19" s="511" t="str">
        <f t="shared" si="97"/>
        <v/>
      </c>
      <c r="ID19" s="511" t="str">
        <f t="shared" si="98"/>
        <v/>
      </c>
      <c r="IE19" s="85"/>
      <c r="IF19" s="84"/>
      <c r="IG19" s="46"/>
      <c r="IH19" s="484"/>
      <c r="II19" s="511" t="str">
        <f t="shared" si="99"/>
        <v/>
      </c>
      <c r="IJ19" s="511" t="str">
        <f t="shared" si="100"/>
        <v/>
      </c>
      <c r="IK19" s="511" t="str">
        <f t="shared" si="101"/>
        <v/>
      </c>
      <c r="IL19" s="85"/>
      <c r="IM19" s="84"/>
      <c r="IN19" s="46"/>
      <c r="IO19" s="484"/>
      <c r="IP19" s="511" t="str">
        <f t="shared" si="102"/>
        <v/>
      </c>
      <c r="IQ19" s="511" t="str">
        <f t="shared" si="103"/>
        <v/>
      </c>
      <c r="IR19" s="511" t="str">
        <f t="shared" si="104"/>
        <v/>
      </c>
      <c r="IS19" s="85"/>
      <c r="IT19" s="84"/>
      <c r="IU19" s="46"/>
      <c r="IV19" s="484"/>
      <c r="IW19" s="511" t="str">
        <f t="shared" si="105"/>
        <v/>
      </c>
      <c r="IX19" s="511" t="str">
        <f t="shared" si="106"/>
        <v/>
      </c>
      <c r="IY19" s="511" t="str">
        <f t="shared" si="107"/>
        <v/>
      </c>
      <c r="IZ19" s="85"/>
      <c r="JA19" s="84"/>
      <c r="JB19" s="46"/>
      <c r="JC19" s="484"/>
      <c r="JD19" s="511" t="str">
        <f t="shared" si="108"/>
        <v/>
      </c>
      <c r="JE19" s="511" t="str">
        <f t="shared" si="109"/>
        <v/>
      </c>
      <c r="JF19" s="511" t="str">
        <f t="shared" si="110"/>
        <v/>
      </c>
      <c r="JG19" s="85"/>
      <c r="JH19" s="84"/>
      <c r="JI19" s="64"/>
      <c r="JJ19" s="484"/>
      <c r="JK19" s="511" t="str">
        <f t="shared" si="111"/>
        <v/>
      </c>
      <c r="JL19" s="511" t="str">
        <f t="shared" si="112"/>
        <v/>
      </c>
      <c r="JM19" s="511" t="str">
        <f t="shared" si="113"/>
        <v/>
      </c>
      <c r="JN19" s="85"/>
      <c r="JO19" s="84"/>
      <c r="JP19" s="64"/>
      <c r="JQ19" s="484"/>
      <c r="JR19" s="511" t="str">
        <f t="shared" si="114"/>
        <v/>
      </c>
      <c r="JS19" s="511" t="str">
        <f t="shared" si="115"/>
        <v/>
      </c>
      <c r="JT19" s="511" t="str">
        <f t="shared" si="116"/>
        <v/>
      </c>
      <c r="JU19" s="85"/>
    </row>
    <row r="20" spans="1:281" x14ac:dyDescent="0.15">
      <c r="A20" s="39">
        <v>13</v>
      </c>
      <c r="B20" s="572">
        <v>16</v>
      </c>
      <c r="C20" s="573"/>
      <c r="D20" s="574"/>
      <c r="E20" s="575"/>
      <c r="F20" s="575"/>
      <c r="G20" s="575"/>
      <c r="H20" s="576"/>
      <c r="I20" s="572">
        <v>16</v>
      </c>
      <c r="J20" s="573"/>
      <c r="K20" s="574"/>
      <c r="L20" s="575" t="str">
        <f t="shared" si="0"/>
        <v/>
      </c>
      <c r="M20" s="575" t="str">
        <f t="shared" si="1"/>
        <v/>
      </c>
      <c r="N20" s="575" t="str">
        <f t="shared" si="2"/>
        <v/>
      </c>
      <c r="O20" s="576"/>
      <c r="P20" s="84">
        <v>16</v>
      </c>
      <c r="Q20" s="46"/>
      <c r="R20" s="484"/>
      <c r="S20" s="511" t="str">
        <f t="shared" si="3"/>
        <v/>
      </c>
      <c r="T20" s="511" t="str">
        <f t="shared" si="4"/>
        <v/>
      </c>
      <c r="U20" s="511" t="str">
        <f t="shared" si="5"/>
        <v/>
      </c>
      <c r="V20" s="85"/>
      <c r="W20" s="84">
        <v>16</v>
      </c>
      <c r="X20" s="479"/>
      <c r="Y20" s="484"/>
      <c r="Z20" s="511" t="str">
        <f t="shared" si="6"/>
        <v/>
      </c>
      <c r="AA20" s="511" t="str">
        <f t="shared" si="7"/>
        <v/>
      </c>
      <c r="AB20" s="511" t="str">
        <f t="shared" si="8"/>
        <v/>
      </c>
      <c r="AC20" s="85"/>
      <c r="AD20" s="84"/>
      <c r="AE20" s="46"/>
      <c r="AF20" s="484"/>
      <c r="AG20" s="511" t="str">
        <f t="shared" si="9"/>
        <v/>
      </c>
      <c r="AH20" s="511" t="str">
        <f t="shared" si="10"/>
        <v/>
      </c>
      <c r="AI20" s="511" t="str">
        <f t="shared" si="11"/>
        <v/>
      </c>
      <c r="AJ20" s="85"/>
      <c r="AK20" s="84"/>
      <c r="AL20" s="46"/>
      <c r="AM20" s="484"/>
      <c r="AN20" s="511" t="str">
        <f t="shared" si="12"/>
        <v/>
      </c>
      <c r="AO20" s="511" t="str">
        <f t="shared" si="13"/>
        <v/>
      </c>
      <c r="AP20" s="511" t="str">
        <f t="shared" si="14"/>
        <v/>
      </c>
      <c r="AQ20" s="85"/>
      <c r="AR20" s="84"/>
      <c r="AS20" s="46"/>
      <c r="AT20" s="484"/>
      <c r="AU20" s="511" t="str">
        <f t="shared" si="15"/>
        <v/>
      </c>
      <c r="AV20" s="511" t="str">
        <f t="shared" si="16"/>
        <v/>
      </c>
      <c r="AW20" s="511" t="str">
        <f t="shared" si="17"/>
        <v/>
      </c>
      <c r="AX20" s="85"/>
      <c r="AY20" s="84"/>
      <c r="AZ20" s="46"/>
      <c r="BA20" s="484"/>
      <c r="BB20" s="511" t="str">
        <f t="shared" si="18"/>
        <v/>
      </c>
      <c r="BC20" s="511" t="str">
        <f t="shared" si="19"/>
        <v/>
      </c>
      <c r="BD20" s="511" t="str">
        <f t="shared" si="20"/>
        <v/>
      </c>
      <c r="BE20" s="85"/>
      <c r="BF20" s="84"/>
      <c r="BG20" s="46"/>
      <c r="BH20" s="484"/>
      <c r="BI20" s="511" t="str">
        <f t="shared" si="21"/>
        <v/>
      </c>
      <c r="BJ20" s="511" t="str">
        <f t="shared" si="22"/>
        <v/>
      </c>
      <c r="BK20" s="511" t="str">
        <f t="shared" si="23"/>
        <v/>
      </c>
      <c r="BL20" s="85"/>
      <c r="BM20" s="84"/>
      <c r="BN20" s="46"/>
      <c r="BO20" s="484"/>
      <c r="BP20" s="511" t="str">
        <f t="shared" si="24"/>
        <v/>
      </c>
      <c r="BQ20" s="511" t="str">
        <f t="shared" si="25"/>
        <v/>
      </c>
      <c r="BR20" s="511" t="str">
        <f t="shared" si="26"/>
        <v/>
      </c>
      <c r="BS20" s="85"/>
      <c r="BT20" s="84"/>
      <c r="BU20" s="46"/>
      <c r="BV20" s="484"/>
      <c r="BW20" s="511" t="str">
        <f t="shared" si="27"/>
        <v/>
      </c>
      <c r="BX20" s="511" t="str">
        <f t="shared" si="28"/>
        <v/>
      </c>
      <c r="BY20" s="511" t="str">
        <f t="shared" si="29"/>
        <v/>
      </c>
      <c r="BZ20" s="85"/>
      <c r="CA20" s="84"/>
      <c r="CB20" s="46"/>
      <c r="CC20" s="484"/>
      <c r="CD20" s="511" t="str">
        <f t="shared" si="30"/>
        <v/>
      </c>
      <c r="CE20" s="511" t="str">
        <f t="shared" si="31"/>
        <v/>
      </c>
      <c r="CF20" s="511" t="str">
        <f t="shared" si="32"/>
        <v/>
      </c>
      <c r="CG20" s="85"/>
      <c r="CH20" s="84"/>
      <c r="CI20" s="46"/>
      <c r="CJ20" s="484"/>
      <c r="CK20" s="511" t="str">
        <f t="shared" si="33"/>
        <v/>
      </c>
      <c r="CL20" s="511" t="str">
        <f t="shared" si="34"/>
        <v/>
      </c>
      <c r="CM20" s="511" t="str">
        <f t="shared" si="35"/>
        <v/>
      </c>
      <c r="CN20" s="85"/>
      <c r="CO20" s="84"/>
      <c r="CP20" s="46"/>
      <c r="CQ20" s="484"/>
      <c r="CR20" s="511" t="str">
        <f t="shared" si="36"/>
        <v/>
      </c>
      <c r="CS20" s="511" t="str">
        <f t="shared" si="37"/>
        <v/>
      </c>
      <c r="CT20" s="511" t="str">
        <f t="shared" si="38"/>
        <v/>
      </c>
      <c r="CU20" s="85"/>
      <c r="CV20" s="591"/>
      <c r="CW20" s="592"/>
      <c r="CX20" s="484"/>
      <c r="CY20" s="511" t="str">
        <f t="shared" si="39"/>
        <v/>
      </c>
      <c r="CZ20" s="511" t="str">
        <f t="shared" si="40"/>
        <v/>
      </c>
      <c r="DA20" s="511" t="str">
        <f t="shared" si="41"/>
        <v/>
      </c>
      <c r="DB20" s="598"/>
      <c r="DC20" s="591"/>
      <c r="DD20" s="592"/>
      <c r="DE20" s="605"/>
      <c r="DF20" s="606" t="str">
        <f t="shared" si="42"/>
        <v/>
      </c>
      <c r="DG20" s="606" t="str">
        <f t="shared" si="43"/>
        <v/>
      </c>
      <c r="DH20" s="606" t="str">
        <f t="shared" si="44"/>
        <v/>
      </c>
      <c r="DI20" s="598"/>
      <c r="DJ20" s="591"/>
      <c r="DK20" s="592"/>
      <c r="DL20" s="605"/>
      <c r="DM20" s="606" t="str">
        <f t="shared" si="45"/>
        <v/>
      </c>
      <c r="DN20" s="606" t="str">
        <f t="shared" si="46"/>
        <v/>
      </c>
      <c r="DO20" s="606" t="str">
        <f t="shared" si="47"/>
        <v/>
      </c>
      <c r="DP20" s="598"/>
      <c r="DQ20" s="591"/>
      <c r="DR20" s="592"/>
      <c r="DS20" s="605"/>
      <c r="DT20" s="606" t="str">
        <f t="shared" si="48"/>
        <v/>
      </c>
      <c r="DU20" s="606" t="str">
        <f t="shared" si="49"/>
        <v/>
      </c>
      <c r="DV20" s="606" t="str">
        <f t="shared" si="50"/>
        <v/>
      </c>
      <c r="DW20" s="598"/>
      <c r="DX20" s="591"/>
      <c r="DY20" s="592"/>
      <c r="DZ20" s="605"/>
      <c r="EA20" s="606" t="str">
        <f t="shared" si="51"/>
        <v/>
      </c>
      <c r="EB20" s="606" t="str">
        <f t="shared" si="52"/>
        <v/>
      </c>
      <c r="EC20" s="606" t="str">
        <f t="shared" si="53"/>
        <v/>
      </c>
      <c r="ED20" s="598"/>
      <c r="EE20" s="591"/>
      <c r="EF20" s="592"/>
      <c r="EG20" s="605"/>
      <c r="EH20" s="606" t="str">
        <f t="shared" si="54"/>
        <v/>
      </c>
      <c r="EI20" s="606" t="str">
        <f t="shared" si="55"/>
        <v/>
      </c>
      <c r="EJ20" s="606" t="str">
        <f t="shared" si="56"/>
        <v/>
      </c>
      <c r="EK20" s="598"/>
      <c r="EL20" s="591"/>
      <c r="EM20" s="592"/>
      <c r="EN20" s="605"/>
      <c r="EO20" s="606" t="str">
        <f t="shared" si="57"/>
        <v/>
      </c>
      <c r="EP20" s="606" t="str">
        <f t="shared" si="58"/>
        <v/>
      </c>
      <c r="EQ20" s="606" t="str">
        <f t="shared" si="59"/>
        <v/>
      </c>
      <c r="ER20" s="598"/>
      <c r="ES20" s="591"/>
      <c r="ET20" s="592"/>
      <c r="EU20" s="605"/>
      <c r="EV20" s="606" t="str">
        <f t="shared" si="60"/>
        <v/>
      </c>
      <c r="EW20" s="606" t="str">
        <f t="shared" si="61"/>
        <v/>
      </c>
      <c r="EX20" s="606" t="str">
        <f t="shared" si="62"/>
        <v/>
      </c>
      <c r="EY20" s="598"/>
      <c r="EZ20" s="591"/>
      <c r="FA20" s="592"/>
      <c r="FB20" s="605"/>
      <c r="FC20" s="606" t="str">
        <f t="shared" si="63"/>
        <v/>
      </c>
      <c r="FD20" s="606" t="str">
        <f t="shared" si="64"/>
        <v/>
      </c>
      <c r="FE20" s="606" t="str">
        <f t="shared" si="65"/>
        <v/>
      </c>
      <c r="FF20" s="598"/>
      <c r="FG20" s="591"/>
      <c r="FH20" s="607"/>
      <c r="FI20" s="605"/>
      <c r="FJ20" s="606" t="str">
        <f t="shared" si="66"/>
        <v/>
      </c>
      <c r="FK20" s="606" t="str">
        <f t="shared" si="67"/>
        <v/>
      </c>
      <c r="FL20" s="606" t="str">
        <f t="shared" si="68"/>
        <v/>
      </c>
      <c r="FM20" s="598"/>
      <c r="FN20" s="591"/>
      <c r="FO20" s="592"/>
      <c r="FP20" s="605"/>
      <c r="FQ20" s="606" t="str">
        <f t="shared" si="69"/>
        <v/>
      </c>
      <c r="FR20" s="606" t="str">
        <f t="shared" si="70"/>
        <v/>
      </c>
      <c r="FS20" s="606" t="str">
        <f t="shared" si="71"/>
        <v/>
      </c>
      <c r="FT20" s="598"/>
      <c r="FU20" s="591"/>
      <c r="FV20" s="592"/>
      <c r="FW20" s="605"/>
      <c r="FX20" s="606" t="str">
        <f t="shared" si="72"/>
        <v/>
      </c>
      <c r="FY20" s="606" t="str">
        <f t="shared" si="73"/>
        <v/>
      </c>
      <c r="FZ20" s="606" t="str">
        <f t="shared" si="74"/>
        <v/>
      </c>
      <c r="GA20" s="598"/>
      <c r="GB20" s="84"/>
      <c r="GC20" s="479"/>
      <c r="GD20" s="484"/>
      <c r="GE20" s="511" t="str">
        <f t="shared" si="75"/>
        <v/>
      </c>
      <c r="GF20" s="511" t="str">
        <f t="shared" si="76"/>
        <v/>
      </c>
      <c r="GG20" s="511" t="str">
        <f t="shared" si="77"/>
        <v/>
      </c>
      <c r="GH20" s="85"/>
      <c r="GI20" s="84"/>
      <c r="GJ20" s="46"/>
      <c r="GK20" s="484"/>
      <c r="GL20" s="511" t="str">
        <f t="shared" si="78"/>
        <v/>
      </c>
      <c r="GM20" s="511" t="str">
        <f t="shared" si="79"/>
        <v/>
      </c>
      <c r="GN20" s="511" t="str">
        <f t="shared" si="80"/>
        <v/>
      </c>
      <c r="GO20" s="85"/>
      <c r="GP20" s="84"/>
      <c r="GQ20" s="46"/>
      <c r="GR20" s="484"/>
      <c r="GS20" s="511" t="str">
        <f t="shared" si="81"/>
        <v/>
      </c>
      <c r="GT20" s="511" t="str">
        <f t="shared" si="82"/>
        <v/>
      </c>
      <c r="GU20" s="511" t="str">
        <f t="shared" si="83"/>
        <v/>
      </c>
      <c r="GV20" s="85"/>
      <c r="GW20" s="84"/>
      <c r="GX20" s="46"/>
      <c r="GY20" s="484"/>
      <c r="GZ20" s="511" t="str">
        <f t="shared" si="84"/>
        <v/>
      </c>
      <c r="HA20" s="511" t="str">
        <f t="shared" si="85"/>
        <v/>
      </c>
      <c r="HB20" s="511" t="str">
        <f t="shared" si="86"/>
        <v/>
      </c>
      <c r="HC20" s="85"/>
      <c r="HD20" s="84"/>
      <c r="HE20" s="46"/>
      <c r="HF20" s="484"/>
      <c r="HG20" s="511" t="str">
        <f t="shared" si="87"/>
        <v/>
      </c>
      <c r="HH20" s="511" t="str">
        <f t="shared" si="88"/>
        <v/>
      </c>
      <c r="HI20" s="511" t="str">
        <f t="shared" si="89"/>
        <v/>
      </c>
      <c r="HJ20" s="85"/>
      <c r="HK20" s="84"/>
      <c r="HL20" s="46"/>
      <c r="HM20" s="484"/>
      <c r="HN20" s="511" t="str">
        <f t="shared" si="90"/>
        <v/>
      </c>
      <c r="HO20" s="511" t="str">
        <f t="shared" si="91"/>
        <v/>
      </c>
      <c r="HP20" s="511" t="str">
        <f t="shared" si="92"/>
        <v/>
      </c>
      <c r="HQ20" s="85"/>
      <c r="HR20" s="84"/>
      <c r="HS20" s="46"/>
      <c r="HT20" s="484"/>
      <c r="HU20" s="511" t="str">
        <f t="shared" si="93"/>
        <v/>
      </c>
      <c r="HV20" s="511" t="str">
        <f t="shared" si="94"/>
        <v/>
      </c>
      <c r="HW20" s="511" t="str">
        <f t="shared" si="95"/>
        <v/>
      </c>
      <c r="HX20" s="85"/>
      <c r="HY20" s="84"/>
      <c r="HZ20" s="46"/>
      <c r="IA20" s="484"/>
      <c r="IB20" s="511" t="str">
        <f t="shared" si="96"/>
        <v/>
      </c>
      <c r="IC20" s="511" t="str">
        <f t="shared" si="97"/>
        <v/>
      </c>
      <c r="ID20" s="511" t="str">
        <f t="shared" si="98"/>
        <v/>
      </c>
      <c r="IE20" s="85"/>
      <c r="IF20" s="84"/>
      <c r="IG20" s="46"/>
      <c r="IH20" s="484"/>
      <c r="II20" s="511" t="str">
        <f t="shared" si="99"/>
        <v/>
      </c>
      <c r="IJ20" s="511" t="str">
        <f t="shared" si="100"/>
        <v/>
      </c>
      <c r="IK20" s="511" t="str">
        <f t="shared" si="101"/>
        <v/>
      </c>
      <c r="IL20" s="85"/>
      <c r="IM20" s="84"/>
      <c r="IN20" s="46"/>
      <c r="IO20" s="484"/>
      <c r="IP20" s="511" t="str">
        <f t="shared" si="102"/>
        <v/>
      </c>
      <c r="IQ20" s="511" t="str">
        <f t="shared" si="103"/>
        <v/>
      </c>
      <c r="IR20" s="511" t="str">
        <f t="shared" si="104"/>
        <v/>
      </c>
      <c r="IS20" s="85"/>
      <c r="IT20" s="84"/>
      <c r="IU20" s="46"/>
      <c r="IV20" s="484"/>
      <c r="IW20" s="511" t="str">
        <f t="shared" si="105"/>
        <v/>
      </c>
      <c r="IX20" s="511" t="str">
        <f t="shared" si="106"/>
        <v/>
      </c>
      <c r="IY20" s="511" t="str">
        <f t="shared" si="107"/>
        <v/>
      </c>
      <c r="IZ20" s="85"/>
      <c r="JA20" s="84"/>
      <c r="JB20" s="46"/>
      <c r="JC20" s="484"/>
      <c r="JD20" s="511" t="str">
        <f t="shared" si="108"/>
        <v/>
      </c>
      <c r="JE20" s="511" t="str">
        <f t="shared" si="109"/>
        <v/>
      </c>
      <c r="JF20" s="511" t="str">
        <f t="shared" si="110"/>
        <v/>
      </c>
      <c r="JG20" s="85"/>
      <c r="JH20" s="84"/>
      <c r="JI20" s="64"/>
      <c r="JJ20" s="484"/>
      <c r="JK20" s="511" t="str">
        <f t="shared" si="111"/>
        <v/>
      </c>
      <c r="JL20" s="511" t="str">
        <f t="shared" si="112"/>
        <v/>
      </c>
      <c r="JM20" s="511" t="str">
        <f t="shared" si="113"/>
        <v/>
      </c>
      <c r="JN20" s="85"/>
      <c r="JO20" s="84"/>
      <c r="JP20" s="64"/>
      <c r="JQ20" s="484"/>
      <c r="JR20" s="511" t="str">
        <f t="shared" si="114"/>
        <v/>
      </c>
      <c r="JS20" s="511" t="str">
        <f t="shared" si="115"/>
        <v/>
      </c>
      <c r="JT20" s="511" t="str">
        <f t="shared" si="116"/>
        <v/>
      </c>
      <c r="JU20" s="85"/>
    </row>
    <row r="21" spans="1:281" x14ac:dyDescent="0.15">
      <c r="A21" s="39">
        <v>14</v>
      </c>
      <c r="B21" s="572">
        <v>17</v>
      </c>
      <c r="C21" s="573"/>
      <c r="D21" s="574"/>
      <c r="E21" s="575"/>
      <c r="F21" s="575"/>
      <c r="G21" s="575"/>
      <c r="H21" s="576"/>
      <c r="I21" s="572">
        <v>17</v>
      </c>
      <c r="J21" s="573"/>
      <c r="K21" s="574"/>
      <c r="L21" s="575" t="str">
        <f t="shared" si="0"/>
        <v/>
      </c>
      <c r="M21" s="575" t="str">
        <f t="shared" si="1"/>
        <v/>
      </c>
      <c r="N21" s="575" t="str">
        <f t="shared" si="2"/>
        <v/>
      </c>
      <c r="O21" s="576"/>
      <c r="P21" s="84">
        <v>17</v>
      </c>
      <c r="Q21" s="46"/>
      <c r="R21" s="484"/>
      <c r="S21" s="511" t="str">
        <f t="shared" si="3"/>
        <v/>
      </c>
      <c r="T21" s="511" t="str">
        <f t="shared" si="4"/>
        <v/>
      </c>
      <c r="U21" s="511" t="str">
        <f t="shared" si="5"/>
        <v/>
      </c>
      <c r="V21" s="85"/>
      <c r="W21" s="84">
        <v>17</v>
      </c>
      <c r="X21" s="479"/>
      <c r="Y21" s="484"/>
      <c r="Z21" s="511" t="str">
        <f t="shared" si="6"/>
        <v/>
      </c>
      <c r="AA21" s="511" t="str">
        <f t="shared" si="7"/>
        <v/>
      </c>
      <c r="AB21" s="511" t="str">
        <f t="shared" si="8"/>
        <v/>
      </c>
      <c r="AC21" s="85"/>
      <c r="AD21" s="84"/>
      <c r="AE21" s="46"/>
      <c r="AF21" s="484"/>
      <c r="AG21" s="511" t="str">
        <f t="shared" si="9"/>
        <v/>
      </c>
      <c r="AH21" s="511" t="str">
        <f t="shared" si="10"/>
        <v/>
      </c>
      <c r="AI21" s="511" t="str">
        <f t="shared" si="11"/>
        <v/>
      </c>
      <c r="AJ21" s="85"/>
      <c r="AK21" s="84"/>
      <c r="AL21" s="46"/>
      <c r="AM21" s="484"/>
      <c r="AN21" s="511" t="str">
        <f t="shared" si="12"/>
        <v/>
      </c>
      <c r="AO21" s="511" t="str">
        <f t="shared" si="13"/>
        <v/>
      </c>
      <c r="AP21" s="511" t="str">
        <f t="shared" si="14"/>
        <v/>
      </c>
      <c r="AQ21" s="85"/>
      <c r="AR21" s="84"/>
      <c r="AS21" s="46"/>
      <c r="AT21" s="484"/>
      <c r="AU21" s="511" t="str">
        <f t="shared" si="15"/>
        <v/>
      </c>
      <c r="AV21" s="511" t="str">
        <f t="shared" si="16"/>
        <v/>
      </c>
      <c r="AW21" s="511" t="str">
        <f t="shared" si="17"/>
        <v/>
      </c>
      <c r="AX21" s="85"/>
      <c r="AY21" s="84"/>
      <c r="AZ21" s="46"/>
      <c r="BA21" s="484"/>
      <c r="BB21" s="511" t="str">
        <f t="shared" si="18"/>
        <v/>
      </c>
      <c r="BC21" s="511" t="str">
        <f t="shared" si="19"/>
        <v/>
      </c>
      <c r="BD21" s="511" t="str">
        <f t="shared" si="20"/>
        <v/>
      </c>
      <c r="BE21" s="85"/>
      <c r="BF21" s="84"/>
      <c r="BG21" s="46"/>
      <c r="BH21" s="484"/>
      <c r="BI21" s="511" t="str">
        <f t="shared" si="21"/>
        <v/>
      </c>
      <c r="BJ21" s="511" t="str">
        <f t="shared" si="22"/>
        <v/>
      </c>
      <c r="BK21" s="511" t="str">
        <f t="shared" si="23"/>
        <v/>
      </c>
      <c r="BL21" s="85"/>
      <c r="BM21" s="84"/>
      <c r="BN21" s="46"/>
      <c r="BO21" s="484"/>
      <c r="BP21" s="511" t="str">
        <f t="shared" si="24"/>
        <v/>
      </c>
      <c r="BQ21" s="511" t="str">
        <f t="shared" si="25"/>
        <v/>
      </c>
      <c r="BR21" s="511" t="str">
        <f t="shared" si="26"/>
        <v/>
      </c>
      <c r="BS21" s="85"/>
      <c r="BT21" s="84"/>
      <c r="BU21" s="46"/>
      <c r="BV21" s="484"/>
      <c r="BW21" s="511" t="str">
        <f t="shared" si="27"/>
        <v/>
      </c>
      <c r="BX21" s="511" t="str">
        <f t="shared" si="28"/>
        <v/>
      </c>
      <c r="BY21" s="511" t="str">
        <f t="shared" si="29"/>
        <v/>
      </c>
      <c r="BZ21" s="85"/>
      <c r="CA21" s="84"/>
      <c r="CB21" s="46"/>
      <c r="CC21" s="484"/>
      <c r="CD21" s="511" t="str">
        <f t="shared" si="30"/>
        <v/>
      </c>
      <c r="CE21" s="511" t="str">
        <f t="shared" si="31"/>
        <v/>
      </c>
      <c r="CF21" s="511" t="str">
        <f t="shared" si="32"/>
        <v/>
      </c>
      <c r="CG21" s="85"/>
      <c r="CH21" s="84"/>
      <c r="CI21" s="46"/>
      <c r="CJ21" s="484"/>
      <c r="CK21" s="511" t="str">
        <f t="shared" si="33"/>
        <v/>
      </c>
      <c r="CL21" s="511" t="str">
        <f t="shared" si="34"/>
        <v/>
      </c>
      <c r="CM21" s="511" t="str">
        <f t="shared" si="35"/>
        <v/>
      </c>
      <c r="CN21" s="85"/>
      <c r="CO21" s="84"/>
      <c r="CP21" s="46"/>
      <c r="CQ21" s="484"/>
      <c r="CR21" s="511" t="str">
        <f t="shared" si="36"/>
        <v/>
      </c>
      <c r="CS21" s="511" t="str">
        <f t="shared" si="37"/>
        <v/>
      </c>
      <c r="CT21" s="511" t="str">
        <f t="shared" si="38"/>
        <v/>
      </c>
      <c r="CU21" s="85"/>
      <c r="CV21" s="591"/>
      <c r="CW21" s="592"/>
      <c r="CX21" s="484"/>
      <c r="CY21" s="511" t="str">
        <f t="shared" si="39"/>
        <v/>
      </c>
      <c r="CZ21" s="511" t="str">
        <f t="shared" si="40"/>
        <v/>
      </c>
      <c r="DA21" s="511" t="str">
        <f t="shared" si="41"/>
        <v/>
      </c>
      <c r="DB21" s="598"/>
      <c r="DC21" s="591"/>
      <c r="DD21" s="592"/>
      <c r="DE21" s="605"/>
      <c r="DF21" s="606" t="str">
        <f t="shared" si="42"/>
        <v/>
      </c>
      <c r="DG21" s="606" t="str">
        <f t="shared" si="43"/>
        <v/>
      </c>
      <c r="DH21" s="606" t="str">
        <f t="shared" si="44"/>
        <v/>
      </c>
      <c r="DI21" s="598"/>
      <c r="DJ21" s="591"/>
      <c r="DK21" s="592"/>
      <c r="DL21" s="605"/>
      <c r="DM21" s="606" t="str">
        <f t="shared" si="45"/>
        <v/>
      </c>
      <c r="DN21" s="606" t="str">
        <f t="shared" si="46"/>
        <v/>
      </c>
      <c r="DO21" s="606" t="str">
        <f t="shared" si="47"/>
        <v/>
      </c>
      <c r="DP21" s="598"/>
      <c r="DQ21" s="591"/>
      <c r="DR21" s="592"/>
      <c r="DS21" s="605"/>
      <c r="DT21" s="606" t="str">
        <f t="shared" si="48"/>
        <v/>
      </c>
      <c r="DU21" s="606" t="str">
        <f t="shared" si="49"/>
        <v/>
      </c>
      <c r="DV21" s="606" t="str">
        <f t="shared" si="50"/>
        <v/>
      </c>
      <c r="DW21" s="598"/>
      <c r="DX21" s="591"/>
      <c r="DY21" s="592"/>
      <c r="DZ21" s="605"/>
      <c r="EA21" s="606" t="str">
        <f t="shared" si="51"/>
        <v/>
      </c>
      <c r="EB21" s="606" t="str">
        <f t="shared" si="52"/>
        <v/>
      </c>
      <c r="EC21" s="606" t="str">
        <f t="shared" si="53"/>
        <v/>
      </c>
      <c r="ED21" s="598"/>
      <c r="EE21" s="591"/>
      <c r="EF21" s="592"/>
      <c r="EG21" s="605"/>
      <c r="EH21" s="606" t="str">
        <f t="shared" si="54"/>
        <v/>
      </c>
      <c r="EI21" s="606" t="str">
        <f t="shared" si="55"/>
        <v/>
      </c>
      <c r="EJ21" s="606" t="str">
        <f t="shared" si="56"/>
        <v/>
      </c>
      <c r="EK21" s="598"/>
      <c r="EL21" s="591"/>
      <c r="EM21" s="592"/>
      <c r="EN21" s="605"/>
      <c r="EO21" s="606" t="str">
        <f t="shared" si="57"/>
        <v/>
      </c>
      <c r="EP21" s="606" t="str">
        <f t="shared" si="58"/>
        <v/>
      </c>
      <c r="EQ21" s="606" t="str">
        <f t="shared" si="59"/>
        <v/>
      </c>
      <c r="ER21" s="598"/>
      <c r="ES21" s="591"/>
      <c r="ET21" s="592"/>
      <c r="EU21" s="605"/>
      <c r="EV21" s="606" t="str">
        <f t="shared" si="60"/>
        <v/>
      </c>
      <c r="EW21" s="606" t="str">
        <f t="shared" si="61"/>
        <v/>
      </c>
      <c r="EX21" s="606" t="str">
        <f t="shared" si="62"/>
        <v/>
      </c>
      <c r="EY21" s="598"/>
      <c r="EZ21" s="591"/>
      <c r="FA21" s="592"/>
      <c r="FB21" s="605"/>
      <c r="FC21" s="606" t="str">
        <f t="shared" si="63"/>
        <v/>
      </c>
      <c r="FD21" s="606" t="str">
        <f t="shared" si="64"/>
        <v/>
      </c>
      <c r="FE21" s="606" t="str">
        <f t="shared" si="65"/>
        <v/>
      </c>
      <c r="FF21" s="598"/>
      <c r="FG21" s="591"/>
      <c r="FH21" s="607"/>
      <c r="FI21" s="605"/>
      <c r="FJ21" s="606" t="str">
        <f t="shared" si="66"/>
        <v/>
      </c>
      <c r="FK21" s="606" t="str">
        <f t="shared" si="67"/>
        <v/>
      </c>
      <c r="FL21" s="606" t="str">
        <f t="shared" si="68"/>
        <v/>
      </c>
      <c r="FM21" s="598"/>
      <c r="FN21" s="591"/>
      <c r="FO21" s="592"/>
      <c r="FP21" s="605"/>
      <c r="FQ21" s="606" t="str">
        <f t="shared" si="69"/>
        <v/>
      </c>
      <c r="FR21" s="606" t="str">
        <f t="shared" si="70"/>
        <v/>
      </c>
      <c r="FS21" s="606" t="str">
        <f t="shared" si="71"/>
        <v/>
      </c>
      <c r="FT21" s="598"/>
      <c r="FU21" s="591"/>
      <c r="FV21" s="592"/>
      <c r="FW21" s="605"/>
      <c r="FX21" s="606" t="str">
        <f t="shared" si="72"/>
        <v/>
      </c>
      <c r="FY21" s="606" t="str">
        <f t="shared" si="73"/>
        <v/>
      </c>
      <c r="FZ21" s="606" t="str">
        <f t="shared" si="74"/>
        <v/>
      </c>
      <c r="GA21" s="598"/>
      <c r="GB21" s="84"/>
      <c r="GC21" s="479"/>
      <c r="GD21" s="484"/>
      <c r="GE21" s="511" t="str">
        <f t="shared" si="75"/>
        <v/>
      </c>
      <c r="GF21" s="511" t="str">
        <f t="shared" si="76"/>
        <v/>
      </c>
      <c r="GG21" s="511" t="str">
        <f t="shared" si="77"/>
        <v/>
      </c>
      <c r="GH21" s="85"/>
      <c r="GI21" s="84"/>
      <c r="GJ21" s="46"/>
      <c r="GK21" s="484"/>
      <c r="GL21" s="511" t="str">
        <f t="shared" si="78"/>
        <v/>
      </c>
      <c r="GM21" s="511" t="str">
        <f t="shared" si="79"/>
        <v/>
      </c>
      <c r="GN21" s="511" t="str">
        <f t="shared" si="80"/>
        <v/>
      </c>
      <c r="GO21" s="85"/>
      <c r="GP21" s="84"/>
      <c r="GQ21" s="46"/>
      <c r="GR21" s="484"/>
      <c r="GS21" s="511" t="str">
        <f t="shared" si="81"/>
        <v/>
      </c>
      <c r="GT21" s="511" t="str">
        <f t="shared" si="82"/>
        <v/>
      </c>
      <c r="GU21" s="511" t="str">
        <f t="shared" si="83"/>
        <v/>
      </c>
      <c r="GV21" s="85"/>
      <c r="GW21" s="84"/>
      <c r="GX21" s="46"/>
      <c r="GY21" s="484"/>
      <c r="GZ21" s="511" t="str">
        <f t="shared" si="84"/>
        <v/>
      </c>
      <c r="HA21" s="511" t="str">
        <f t="shared" si="85"/>
        <v/>
      </c>
      <c r="HB21" s="511" t="str">
        <f t="shared" si="86"/>
        <v/>
      </c>
      <c r="HC21" s="85"/>
      <c r="HD21" s="84"/>
      <c r="HE21" s="46"/>
      <c r="HF21" s="484"/>
      <c r="HG21" s="511" t="str">
        <f t="shared" si="87"/>
        <v/>
      </c>
      <c r="HH21" s="511" t="str">
        <f t="shared" si="88"/>
        <v/>
      </c>
      <c r="HI21" s="511" t="str">
        <f t="shared" si="89"/>
        <v/>
      </c>
      <c r="HJ21" s="85"/>
      <c r="HK21" s="84"/>
      <c r="HL21" s="46"/>
      <c r="HM21" s="484"/>
      <c r="HN21" s="511" t="str">
        <f t="shared" si="90"/>
        <v/>
      </c>
      <c r="HO21" s="511" t="str">
        <f t="shared" si="91"/>
        <v/>
      </c>
      <c r="HP21" s="511" t="str">
        <f t="shared" si="92"/>
        <v/>
      </c>
      <c r="HQ21" s="85"/>
      <c r="HR21" s="84"/>
      <c r="HS21" s="46"/>
      <c r="HT21" s="484"/>
      <c r="HU21" s="511" t="str">
        <f t="shared" si="93"/>
        <v/>
      </c>
      <c r="HV21" s="511" t="str">
        <f t="shared" si="94"/>
        <v/>
      </c>
      <c r="HW21" s="511" t="str">
        <f t="shared" si="95"/>
        <v/>
      </c>
      <c r="HX21" s="85"/>
      <c r="HY21" s="84"/>
      <c r="HZ21" s="46"/>
      <c r="IA21" s="484"/>
      <c r="IB21" s="511" t="str">
        <f t="shared" si="96"/>
        <v/>
      </c>
      <c r="IC21" s="511" t="str">
        <f t="shared" si="97"/>
        <v/>
      </c>
      <c r="ID21" s="511" t="str">
        <f t="shared" si="98"/>
        <v/>
      </c>
      <c r="IE21" s="85"/>
      <c r="IF21" s="84"/>
      <c r="IG21" s="46"/>
      <c r="IH21" s="484"/>
      <c r="II21" s="511" t="str">
        <f t="shared" si="99"/>
        <v/>
      </c>
      <c r="IJ21" s="511" t="str">
        <f t="shared" si="100"/>
        <v/>
      </c>
      <c r="IK21" s="511" t="str">
        <f t="shared" si="101"/>
        <v/>
      </c>
      <c r="IL21" s="85"/>
      <c r="IM21" s="84"/>
      <c r="IN21" s="46"/>
      <c r="IO21" s="484"/>
      <c r="IP21" s="511" t="str">
        <f t="shared" si="102"/>
        <v/>
      </c>
      <c r="IQ21" s="511" t="str">
        <f t="shared" si="103"/>
        <v/>
      </c>
      <c r="IR21" s="511" t="str">
        <f t="shared" si="104"/>
        <v/>
      </c>
      <c r="IS21" s="85"/>
      <c r="IT21" s="84"/>
      <c r="IU21" s="46"/>
      <c r="IV21" s="484"/>
      <c r="IW21" s="511" t="str">
        <f t="shared" si="105"/>
        <v/>
      </c>
      <c r="IX21" s="511" t="str">
        <f t="shared" si="106"/>
        <v/>
      </c>
      <c r="IY21" s="511" t="str">
        <f t="shared" si="107"/>
        <v/>
      </c>
      <c r="IZ21" s="85"/>
      <c r="JA21" s="84"/>
      <c r="JB21" s="46"/>
      <c r="JC21" s="484"/>
      <c r="JD21" s="511" t="str">
        <f t="shared" si="108"/>
        <v/>
      </c>
      <c r="JE21" s="511" t="str">
        <f t="shared" si="109"/>
        <v/>
      </c>
      <c r="JF21" s="511" t="str">
        <f t="shared" si="110"/>
        <v/>
      </c>
      <c r="JG21" s="85"/>
      <c r="JH21" s="84"/>
      <c r="JI21" s="64"/>
      <c r="JJ21" s="484"/>
      <c r="JK21" s="511" t="str">
        <f t="shared" si="111"/>
        <v/>
      </c>
      <c r="JL21" s="511" t="str">
        <f t="shared" si="112"/>
        <v/>
      </c>
      <c r="JM21" s="511" t="str">
        <f t="shared" si="113"/>
        <v/>
      </c>
      <c r="JN21" s="85"/>
      <c r="JO21" s="84"/>
      <c r="JP21" s="64"/>
      <c r="JQ21" s="484"/>
      <c r="JR21" s="511" t="str">
        <f t="shared" si="114"/>
        <v/>
      </c>
      <c r="JS21" s="511" t="str">
        <f t="shared" si="115"/>
        <v/>
      </c>
      <c r="JT21" s="511" t="str">
        <f t="shared" si="116"/>
        <v/>
      </c>
      <c r="JU21" s="85"/>
    </row>
    <row r="22" spans="1:281" x14ac:dyDescent="0.15">
      <c r="A22" s="39">
        <v>15</v>
      </c>
      <c r="B22" s="572">
        <v>18</v>
      </c>
      <c r="C22" s="573"/>
      <c r="D22" s="574"/>
      <c r="E22" s="575"/>
      <c r="F22" s="575"/>
      <c r="G22" s="575"/>
      <c r="H22" s="576"/>
      <c r="I22" s="572">
        <v>18</v>
      </c>
      <c r="J22" s="573"/>
      <c r="K22" s="574"/>
      <c r="L22" s="575" t="str">
        <f t="shared" si="0"/>
        <v/>
      </c>
      <c r="M22" s="575" t="str">
        <f t="shared" si="1"/>
        <v/>
      </c>
      <c r="N22" s="575" t="str">
        <f t="shared" si="2"/>
        <v/>
      </c>
      <c r="O22" s="576"/>
      <c r="P22" s="84">
        <v>18</v>
      </c>
      <c r="Q22" s="46"/>
      <c r="R22" s="484"/>
      <c r="S22" s="511" t="str">
        <f t="shared" si="3"/>
        <v/>
      </c>
      <c r="T22" s="511" t="str">
        <f t="shared" si="4"/>
        <v/>
      </c>
      <c r="U22" s="511" t="str">
        <f t="shared" si="5"/>
        <v/>
      </c>
      <c r="V22" s="85"/>
      <c r="W22" s="84">
        <v>18</v>
      </c>
      <c r="X22" s="479"/>
      <c r="Y22" s="484"/>
      <c r="Z22" s="511" t="str">
        <f t="shared" si="6"/>
        <v/>
      </c>
      <c r="AA22" s="511" t="str">
        <f t="shared" si="7"/>
        <v/>
      </c>
      <c r="AB22" s="511" t="str">
        <f t="shared" si="8"/>
        <v/>
      </c>
      <c r="AC22" s="85"/>
      <c r="AD22" s="84"/>
      <c r="AE22" s="46"/>
      <c r="AF22" s="484"/>
      <c r="AG22" s="511" t="str">
        <f t="shared" si="9"/>
        <v/>
      </c>
      <c r="AH22" s="511" t="str">
        <f t="shared" si="10"/>
        <v/>
      </c>
      <c r="AI22" s="511" t="str">
        <f t="shared" si="11"/>
        <v/>
      </c>
      <c r="AJ22" s="85"/>
      <c r="AK22" s="84"/>
      <c r="AL22" s="46"/>
      <c r="AM22" s="484"/>
      <c r="AN22" s="511" t="str">
        <f t="shared" si="12"/>
        <v/>
      </c>
      <c r="AO22" s="511" t="str">
        <f t="shared" si="13"/>
        <v/>
      </c>
      <c r="AP22" s="511" t="str">
        <f t="shared" si="14"/>
        <v/>
      </c>
      <c r="AQ22" s="85"/>
      <c r="AR22" s="84"/>
      <c r="AS22" s="46"/>
      <c r="AT22" s="484"/>
      <c r="AU22" s="511" t="str">
        <f t="shared" si="15"/>
        <v/>
      </c>
      <c r="AV22" s="511" t="str">
        <f t="shared" si="16"/>
        <v/>
      </c>
      <c r="AW22" s="511" t="str">
        <f t="shared" si="17"/>
        <v/>
      </c>
      <c r="AX22" s="85"/>
      <c r="AY22" s="84"/>
      <c r="AZ22" s="46"/>
      <c r="BA22" s="484"/>
      <c r="BB22" s="511" t="str">
        <f t="shared" si="18"/>
        <v/>
      </c>
      <c r="BC22" s="511" t="str">
        <f t="shared" si="19"/>
        <v/>
      </c>
      <c r="BD22" s="511" t="str">
        <f t="shared" si="20"/>
        <v/>
      </c>
      <c r="BE22" s="85"/>
      <c r="BF22" s="84"/>
      <c r="BG22" s="46"/>
      <c r="BH22" s="484"/>
      <c r="BI22" s="511" t="str">
        <f t="shared" si="21"/>
        <v/>
      </c>
      <c r="BJ22" s="511" t="str">
        <f t="shared" si="22"/>
        <v/>
      </c>
      <c r="BK22" s="511" t="str">
        <f t="shared" si="23"/>
        <v/>
      </c>
      <c r="BL22" s="85"/>
      <c r="BM22" s="84"/>
      <c r="BN22" s="46"/>
      <c r="BO22" s="484"/>
      <c r="BP22" s="511" t="str">
        <f t="shared" si="24"/>
        <v/>
      </c>
      <c r="BQ22" s="511" t="str">
        <f t="shared" si="25"/>
        <v/>
      </c>
      <c r="BR22" s="511" t="str">
        <f t="shared" si="26"/>
        <v/>
      </c>
      <c r="BS22" s="85"/>
      <c r="BT22" s="84"/>
      <c r="BU22" s="46"/>
      <c r="BV22" s="484"/>
      <c r="BW22" s="511" t="str">
        <f t="shared" si="27"/>
        <v/>
      </c>
      <c r="BX22" s="511" t="str">
        <f t="shared" si="28"/>
        <v/>
      </c>
      <c r="BY22" s="511" t="str">
        <f t="shared" si="29"/>
        <v/>
      </c>
      <c r="BZ22" s="85"/>
      <c r="CA22" s="84"/>
      <c r="CB22" s="46"/>
      <c r="CC22" s="484"/>
      <c r="CD22" s="511" t="str">
        <f t="shared" si="30"/>
        <v/>
      </c>
      <c r="CE22" s="511" t="str">
        <f t="shared" si="31"/>
        <v/>
      </c>
      <c r="CF22" s="511" t="str">
        <f t="shared" si="32"/>
        <v/>
      </c>
      <c r="CG22" s="85"/>
      <c r="CH22" s="84"/>
      <c r="CI22" s="46"/>
      <c r="CJ22" s="484"/>
      <c r="CK22" s="511" t="str">
        <f t="shared" si="33"/>
        <v/>
      </c>
      <c r="CL22" s="511" t="str">
        <f t="shared" si="34"/>
        <v/>
      </c>
      <c r="CM22" s="511" t="str">
        <f t="shared" si="35"/>
        <v/>
      </c>
      <c r="CN22" s="85"/>
      <c r="CO22" s="84"/>
      <c r="CP22" s="46"/>
      <c r="CQ22" s="484"/>
      <c r="CR22" s="511" t="str">
        <f t="shared" si="36"/>
        <v/>
      </c>
      <c r="CS22" s="511" t="str">
        <f t="shared" si="37"/>
        <v/>
      </c>
      <c r="CT22" s="511" t="str">
        <f t="shared" si="38"/>
        <v/>
      </c>
      <c r="CU22" s="85"/>
      <c r="CV22" s="591"/>
      <c r="CW22" s="592"/>
      <c r="CX22" s="484"/>
      <c r="CY22" s="511" t="str">
        <f t="shared" si="39"/>
        <v/>
      </c>
      <c r="CZ22" s="511" t="str">
        <f t="shared" si="40"/>
        <v/>
      </c>
      <c r="DA22" s="511" t="str">
        <f t="shared" si="41"/>
        <v/>
      </c>
      <c r="DB22" s="598"/>
      <c r="DC22" s="591"/>
      <c r="DD22" s="592"/>
      <c r="DE22" s="605"/>
      <c r="DF22" s="606" t="str">
        <f t="shared" si="42"/>
        <v/>
      </c>
      <c r="DG22" s="606" t="str">
        <f t="shared" si="43"/>
        <v/>
      </c>
      <c r="DH22" s="606" t="str">
        <f t="shared" si="44"/>
        <v/>
      </c>
      <c r="DI22" s="598"/>
      <c r="DJ22" s="591"/>
      <c r="DK22" s="592"/>
      <c r="DL22" s="605"/>
      <c r="DM22" s="606" t="str">
        <f t="shared" si="45"/>
        <v/>
      </c>
      <c r="DN22" s="606" t="str">
        <f t="shared" si="46"/>
        <v/>
      </c>
      <c r="DO22" s="606" t="str">
        <f t="shared" si="47"/>
        <v/>
      </c>
      <c r="DP22" s="598"/>
      <c r="DQ22" s="591"/>
      <c r="DR22" s="592"/>
      <c r="DS22" s="605"/>
      <c r="DT22" s="606" t="str">
        <f t="shared" si="48"/>
        <v/>
      </c>
      <c r="DU22" s="606" t="str">
        <f t="shared" si="49"/>
        <v/>
      </c>
      <c r="DV22" s="606" t="str">
        <f t="shared" si="50"/>
        <v/>
      </c>
      <c r="DW22" s="598"/>
      <c r="DX22" s="591"/>
      <c r="DY22" s="592"/>
      <c r="DZ22" s="605"/>
      <c r="EA22" s="606" t="str">
        <f t="shared" si="51"/>
        <v/>
      </c>
      <c r="EB22" s="606" t="str">
        <f t="shared" si="52"/>
        <v/>
      </c>
      <c r="EC22" s="606" t="str">
        <f t="shared" si="53"/>
        <v/>
      </c>
      <c r="ED22" s="598"/>
      <c r="EE22" s="591"/>
      <c r="EF22" s="592"/>
      <c r="EG22" s="605"/>
      <c r="EH22" s="606" t="str">
        <f t="shared" si="54"/>
        <v/>
      </c>
      <c r="EI22" s="606" t="str">
        <f t="shared" si="55"/>
        <v/>
      </c>
      <c r="EJ22" s="606" t="str">
        <f t="shared" si="56"/>
        <v/>
      </c>
      <c r="EK22" s="598"/>
      <c r="EL22" s="591"/>
      <c r="EM22" s="592"/>
      <c r="EN22" s="605"/>
      <c r="EO22" s="606" t="str">
        <f t="shared" si="57"/>
        <v/>
      </c>
      <c r="EP22" s="606" t="str">
        <f t="shared" si="58"/>
        <v/>
      </c>
      <c r="EQ22" s="606" t="str">
        <f t="shared" si="59"/>
        <v/>
      </c>
      <c r="ER22" s="598"/>
      <c r="ES22" s="591"/>
      <c r="ET22" s="592"/>
      <c r="EU22" s="605"/>
      <c r="EV22" s="606" t="str">
        <f t="shared" si="60"/>
        <v/>
      </c>
      <c r="EW22" s="606" t="str">
        <f t="shared" si="61"/>
        <v/>
      </c>
      <c r="EX22" s="606" t="str">
        <f t="shared" si="62"/>
        <v/>
      </c>
      <c r="EY22" s="598"/>
      <c r="EZ22" s="591"/>
      <c r="FA22" s="592"/>
      <c r="FB22" s="605"/>
      <c r="FC22" s="606" t="str">
        <f t="shared" si="63"/>
        <v/>
      </c>
      <c r="FD22" s="606" t="str">
        <f t="shared" si="64"/>
        <v/>
      </c>
      <c r="FE22" s="606" t="str">
        <f t="shared" si="65"/>
        <v/>
      </c>
      <c r="FF22" s="598"/>
      <c r="FG22" s="591"/>
      <c r="FH22" s="607"/>
      <c r="FI22" s="605"/>
      <c r="FJ22" s="606" t="str">
        <f t="shared" si="66"/>
        <v/>
      </c>
      <c r="FK22" s="606" t="str">
        <f t="shared" si="67"/>
        <v/>
      </c>
      <c r="FL22" s="606" t="str">
        <f t="shared" si="68"/>
        <v/>
      </c>
      <c r="FM22" s="598"/>
      <c r="FN22" s="591"/>
      <c r="FO22" s="592"/>
      <c r="FP22" s="605"/>
      <c r="FQ22" s="606" t="str">
        <f t="shared" si="69"/>
        <v/>
      </c>
      <c r="FR22" s="606" t="str">
        <f t="shared" si="70"/>
        <v/>
      </c>
      <c r="FS22" s="606" t="str">
        <f t="shared" si="71"/>
        <v/>
      </c>
      <c r="FT22" s="598"/>
      <c r="FU22" s="591"/>
      <c r="FV22" s="592"/>
      <c r="FW22" s="605"/>
      <c r="FX22" s="606" t="str">
        <f t="shared" si="72"/>
        <v/>
      </c>
      <c r="FY22" s="606" t="str">
        <f t="shared" si="73"/>
        <v/>
      </c>
      <c r="FZ22" s="606" t="str">
        <f t="shared" si="74"/>
        <v/>
      </c>
      <c r="GA22" s="598"/>
      <c r="GB22" s="84"/>
      <c r="GC22" s="479"/>
      <c r="GD22" s="484"/>
      <c r="GE22" s="511" t="str">
        <f t="shared" si="75"/>
        <v/>
      </c>
      <c r="GF22" s="511" t="str">
        <f t="shared" si="76"/>
        <v/>
      </c>
      <c r="GG22" s="511" t="str">
        <f t="shared" si="77"/>
        <v/>
      </c>
      <c r="GH22" s="85"/>
      <c r="GI22" s="84"/>
      <c r="GJ22" s="46"/>
      <c r="GK22" s="484"/>
      <c r="GL22" s="511" t="str">
        <f t="shared" si="78"/>
        <v/>
      </c>
      <c r="GM22" s="511" t="str">
        <f t="shared" si="79"/>
        <v/>
      </c>
      <c r="GN22" s="511" t="str">
        <f t="shared" si="80"/>
        <v/>
      </c>
      <c r="GO22" s="85"/>
      <c r="GP22" s="84"/>
      <c r="GQ22" s="46"/>
      <c r="GR22" s="484"/>
      <c r="GS22" s="511" t="str">
        <f t="shared" si="81"/>
        <v/>
      </c>
      <c r="GT22" s="511" t="str">
        <f t="shared" si="82"/>
        <v/>
      </c>
      <c r="GU22" s="511" t="str">
        <f t="shared" si="83"/>
        <v/>
      </c>
      <c r="GV22" s="85"/>
      <c r="GW22" s="84"/>
      <c r="GX22" s="46"/>
      <c r="GY22" s="484"/>
      <c r="GZ22" s="511" t="str">
        <f t="shared" si="84"/>
        <v/>
      </c>
      <c r="HA22" s="511" t="str">
        <f t="shared" si="85"/>
        <v/>
      </c>
      <c r="HB22" s="511" t="str">
        <f t="shared" si="86"/>
        <v/>
      </c>
      <c r="HC22" s="85"/>
      <c r="HD22" s="84"/>
      <c r="HE22" s="46"/>
      <c r="HF22" s="484"/>
      <c r="HG22" s="511" t="str">
        <f t="shared" si="87"/>
        <v/>
      </c>
      <c r="HH22" s="511" t="str">
        <f t="shared" si="88"/>
        <v/>
      </c>
      <c r="HI22" s="511" t="str">
        <f t="shared" si="89"/>
        <v/>
      </c>
      <c r="HJ22" s="85"/>
      <c r="HK22" s="84"/>
      <c r="HL22" s="46"/>
      <c r="HM22" s="484"/>
      <c r="HN22" s="511" t="str">
        <f t="shared" si="90"/>
        <v/>
      </c>
      <c r="HO22" s="511" t="str">
        <f t="shared" si="91"/>
        <v/>
      </c>
      <c r="HP22" s="511" t="str">
        <f t="shared" si="92"/>
        <v/>
      </c>
      <c r="HQ22" s="85"/>
      <c r="HR22" s="84"/>
      <c r="HS22" s="46"/>
      <c r="HT22" s="484"/>
      <c r="HU22" s="511" t="str">
        <f t="shared" si="93"/>
        <v/>
      </c>
      <c r="HV22" s="511" t="str">
        <f t="shared" si="94"/>
        <v/>
      </c>
      <c r="HW22" s="511" t="str">
        <f t="shared" si="95"/>
        <v/>
      </c>
      <c r="HX22" s="85"/>
      <c r="HY22" s="84"/>
      <c r="HZ22" s="46"/>
      <c r="IA22" s="484"/>
      <c r="IB22" s="511" t="str">
        <f t="shared" si="96"/>
        <v/>
      </c>
      <c r="IC22" s="511" t="str">
        <f t="shared" si="97"/>
        <v/>
      </c>
      <c r="ID22" s="511" t="str">
        <f t="shared" si="98"/>
        <v/>
      </c>
      <c r="IE22" s="85"/>
      <c r="IF22" s="84"/>
      <c r="IG22" s="46"/>
      <c r="IH22" s="484"/>
      <c r="II22" s="511" t="str">
        <f t="shared" si="99"/>
        <v/>
      </c>
      <c r="IJ22" s="511" t="str">
        <f t="shared" si="100"/>
        <v/>
      </c>
      <c r="IK22" s="511" t="str">
        <f t="shared" si="101"/>
        <v/>
      </c>
      <c r="IL22" s="85"/>
      <c r="IM22" s="84"/>
      <c r="IN22" s="46"/>
      <c r="IO22" s="484"/>
      <c r="IP22" s="511" t="str">
        <f t="shared" si="102"/>
        <v/>
      </c>
      <c r="IQ22" s="511" t="str">
        <f t="shared" si="103"/>
        <v/>
      </c>
      <c r="IR22" s="511" t="str">
        <f t="shared" si="104"/>
        <v/>
      </c>
      <c r="IS22" s="85"/>
      <c r="IT22" s="84"/>
      <c r="IU22" s="46"/>
      <c r="IV22" s="484"/>
      <c r="IW22" s="511" t="str">
        <f t="shared" si="105"/>
        <v/>
      </c>
      <c r="IX22" s="511" t="str">
        <f t="shared" si="106"/>
        <v/>
      </c>
      <c r="IY22" s="511" t="str">
        <f t="shared" si="107"/>
        <v/>
      </c>
      <c r="IZ22" s="85"/>
      <c r="JA22" s="84"/>
      <c r="JB22" s="46"/>
      <c r="JC22" s="484"/>
      <c r="JD22" s="511" t="str">
        <f t="shared" si="108"/>
        <v/>
      </c>
      <c r="JE22" s="511" t="str">
        <f t="shared" si="109"/>
        <v/>
      </c>
      <c r="JF22" s="511" t="str">
        <f t="shared" si="110"/>
        <v/>
      </c>
      <c r="JG22" s="85"/>
      <c r="JH22" s="84"/>
      <c r="JI22" s="64"/>
      <c r="JJ22" s="484"/>
      <c r="JK22" s="511" t="str">
        <f t="shared" si="111"/>
        <v/>
      </c>
      <c r="JL22" s="511" t="str">
        <f t="shared" si="112"/>
        <v/>
      </c>
      <c r="JM22" s="511" t="str">
        <f t="shared" si="113"/>
        <v/>
      </c>
      <c r="JN22" s="85"/>
      <c r="JO22" s="84"/>
      <c r="JP22" s="64"/>
      <c r="JQ22" s="484"/>
      <c r="JR22" s="511" t="str">
        <f t="shared" si="114"/>
        <v/>
      </c>
      <c r="JS22" s="511" t="str">
        <f t="shared" si="115"/>
        <v/>
      </c>
      <c r="JT22" s="511" t="str">
        <f t="shared" si="116"/>
        <v/>
      </c>
      <c r="JU22" s="85"/>
    </row>
    <row r="23" spans="1:281" x14ac:dyDescent="0.15">
      <c r="A23" s="39">
        <v>16</v>
      </c>
      <c r="B23" s="572"/>
      <c r="C23" s="578"/>
      <c r="D23" s="574"/>
      <c r="E23" s="575" t="str">
        <f t="shared" ref="E23:E25" si="117">IF(H23="","",MID(H23,7,1))</f>
        <v/>
      </c>
      <c r="F23" s="575" t="str">
        <f t="shared" ref="F23:F25" si="118">IF(H23="","",MID(H23,8,1))</f>
        <v/>
      </c>
      <c r="G23" s="575" t="str">
        <f t="shared" ref="G23:G25" si="119">IF(H23="","",RIGHT(H23,1))</f>
        <v/>
      </c>
      <c r="H23" s="576"/>
      <c r="I23" s="572"/>
      <c r="J23" s="573"/>
      <c r="K23" s="574"/>
      <c r="L23" s="575" t="str">
        <f t="shared" si="0"/>
        <v/>
      </c>
      <c r="M23" s="575" t="str">
        <f t="shared" si="1"/>
        <v/>
      </c>
      <c r="N23" s="575" t="str">
        <f t="shared" si="2"/>
        <v/>
      </c>
      <c r="O23" s="576"/>
      <c r="P23" s="84"/>
      <c r="Q23" s="46"/>
      <c r="R23" s="484"/>
      <c r="S23" s="511" t="str">
        <f t="shared" si="3"/>
        <v/>
      </c>
      <c r="T23" s="511" t="str">
        <f t="shared" si="4"/>
        <v/>
      </c>
      <c r="U23" s="511" t="str">
        <f t="shared" si="5"/>
        <v/>
      </c>
      <c r="V23" s="85"/>
      <c r="W23" s="84"/>
      <c r="X23" s="46"/>
      <c r="Y23" s="484"/>
      <c r="Z23" s="511" t="str">
        <f t="shared" si="6"/>
        <v/>
      </c>
      <c r="AA23" s="511" t="str">
        <f t="shared" si="7"/>
        <v/>
      </c>
      <c r="AB23" s="511" t="str">
        <f t="shared" si="8"/>
        <v/>
      </c>
      <c r="AC23" s="85"/>
      <c r="AD23" s="84"/>
      <c r="AE23" s="46"/>
      <c r="AF23" s="484"/>
      <c r="AG23" s="511" t="str">
        <f t="shared" si="9"/>
        <v/>
      </c>
      <c r="AH23" s="511" t="str">
        <f t="shared" si="10"/>
        <v/>
      </c>
      <c r="AI23" s="511" t="str">
        <f t="shared" si="11"/>
        <v/>
      </c>
      <c r="AJ23" s="85"/>
      <c r="AK23" s="84"/>
      <c r="AL23" s="46"/>
      <c r="AM23" s="484"/>
      <c r="AN23" s="511" t="str">
        <f t="shared" si="12"/>
        <v/>
      </c>
      <c r="AO23" s="511" t="str">
        <f t="shared" si="13"/>
        <v/>
      </c>
      <c r="AP23" s="511" t="str">
        <f t="shared" si="14"/>
        <v/>
      </c>
      <c r="AQ23" s="85"/>
      <c r="AR23" s="84"/>
      <c r="AS23" s="46"/>
      <c r="AT23" s="484"/>
      <c r="AU23" s="511" t="str">
        <f t="shared" si="15"/>
        <v/>
      </c>
      <c r="AV23" s="511" t="str">
        <f t="shared" si="16"/>
        <v/>
      </c>
      <c r="AW23" s="511" t="str">
        <f t="shared" si="17"/>
        <v/>
      </c>
      <c r="AX23" s="85"/>
      <c r="AY23" s="84"/>
      <c r="AZ23" s="46"/>
      <c r="BA23" s="484"/>
      <c r="BB23" s="511" t="str">
        <f t="shared" si="18"/>
        <v/>
      </c>
      <c r="BC23" s="511" t="str">
        <f t="shared" si="19"/>
        <v/>
      </c>
      <c r="BD23" s="511" t="str">
        <f t="shared" si="20"/>
        <v/>
      </c>
      <c r="BE23" s="85"/>
      <c r="BF23" s="84"/>
      <c r="BG23" s="46"/>
      <c r="BH23" s="484"/>
      <c r="BI23" s="511" t="str">
        <f t="shared" si="21"/>
        <v/>
      </c>
      <c r="BJ23" s="511" t="str">
        <f t="shared" si="22"/>
        <v/>
      </c>
      <c r="BK23" s="511" t="str">
        <f t="shared" si="23"/>
        <v/>
      </c>
      <c r="BL23" s="85"/>
      <c r="BM23" s="84"/>
      <c r="BN23" s="46"/>
      <c r="BO23" s="484"/>
      <c r="BP23" s="511" t="str">
        <f t="shared" si="24"/>
        <v/>
      </c>
      <c r="BQ23" s="511" t="str">
        <f t="shared" si="25"/>
        <v/>
      </c>
      <c r="BR23" s="511" t="str">
        <f t="shared" si="26"/>
        <v/>
      </c>
      <c r="BS23" s="85"/>
      <c r="BT23" s="84"/>
      <c r="BU23" s="46"/>
      <c r="BV23" s="484"/>
      <c r="BW23" s="511" t="str">
        <f t="shared" si="27"/>
        <v/>
      </c>
      <c r="BX23" s="511" t="str">
        <f t="shared" si="28"/>
        <v/>
      </c>
      <c r="BY23" s="511" t="str">
        <f t="shared" si="29"/>
        <v/>
      </c>
      <c r="BZ23" s="85"/>
      <c r="CA23" s="84"/>
      <c r="CB23" s="46"/>
      <c r="CC23" s="484"/>
      <c r="CD23" s="511" t="str">
        <f t="shared" si="30"/>
        <v/>
      </c>
      <c r="CE23" s="511" t="str">
        <f t="shared" si="31"/>
        <v/>
      </c>
      <c r="CF23" s="511" t="str">
        <f t="shared" si="32"/>
        <v/>
      </c>
      <c r="CG23" s="85"/>
      <c r="CH23" s="84"/>
      <c r="CI23" s="46"/>
      <c r="CJ23" s="484"/>
      <c r="CK23" s="511" t="str">
        <f t="shared" si="33"/>
        <v/>
      </c>
      <c r="CL23" s="511" t="str">
        <f t="shared" si="34"/>
        <v/>
      </c>
      <c r="CM23" s="511" t="str">
        <f t="shared" si="35"/>
        <v/>
      </c>
      <c r="CN23" s="85"/>
      <c r="CO23" s="84"/>
      <c r="CP23" s="46"/>
      <c r="CQ23" s="484"/>
      <c r="CR23" s="511" t="str">
        <f t="shared" si="36"/>
        <v/>
      </c>
      <c r="CS23" s="511" t="str">
        <f t="shared" si="37"/>
        <v/>
      </c>
      <c r="CT23" s="511" t="str">
        <f t="shared" si="38"/>
        <v/>
      </c>
      <c r="CU23" s="85"/>
      <c r="CV23" s="591"/>
      <c r="CW23" s="592"/>
      <c r="CX23" s="484"/>
      <c r="CY23" s="511" t="str">
        <f t="shared" si="39"/>
        <v/>
      </c>
      <c r="CZ23" s="511" t="str">
        <f t="shared" si="40"/>
        <v/>
      </c>
      <c r="DA23" s="511" t="str">
        <f t="shared" si="41"/>
        <v/>
      </c>
      <c r="DB23" s="598"/>
      <c r="DC23" s="591"/>
      <c r="DD23" s="592"/>
      <c r="DE23" s="605"/>
      <c r="DF23" s="606" t="str">
        <f t="shared" si="42"/>
        <v/>
      </c>
      <c r="DG23" s="606" t="str">
        <f t="shared" si="43"/>
        <v/>
      </c>
      <c r="DH23" s="606" t="str">
        <f t="shared" si="44"/>
        <v/>
      </c>
      <c r="DI23" s="598"/>
      <c r="DJ23" s="591"/>
      <c r="DK23" s="592"/>
      <c r="DL23" s="605"/>
      <c r="DM23" s="606" t="str">
        <f t="shared" si="45"/>
        <v/>
      </c>
      <c r="DN23" s="606" t="str">
        <f t="shared" si="46"/>
        <v/>
      </c>
      <c r="DO23" s="606" t="str">
        <f t="shared" si="47"/>
        <v/>
      </c>
      <c r="DP23" s="598"/>
      <c r="DQ23" s="591"/>
      <c r="DR23" s="592"/>
      <c r="DS23" s="605"/>
      <c r="DT23" s="606" t="str">
        <f t="shared" si="48"/>
        <v/>
      </c>
      <c r="DU23" s="606" t="str">
        <f t="shared" si="49"/>
        <v/>
      </c>
      <c r="DV23" s="606" t="str">
        <f t="shared" si="50"/>
        <v/>
      </c>
      <c r="DW23" s="598"/>
      <c r="DX23" s="591"/>
      <c r="DY23" s="592"/>
      <c r="DZ23" s="605"/>
      <c r="EA23" s="606" t="str">
        <f t="shared" si="51"/>
        <v/>
      </c>
      <c r="EB23" s="606" t="str">
        <f t="shared" si="52"/>
        <v/>
      </c>
      <c r="EC23" s="606" t="str">
        <f t="shared" si="53"/>
        <v/>
      </c>
      <c r="ED23" s="598"/>
      <c r="EE23" s="591"/>
      <c r="EF23" s="592"/>
      <c r="EG23" s="605"/>
      <c r="EH23" s="606" t="str">
        <f t="shared" si="54"/>
        <v/>
      </c>
      <c r="EI23" s="606" t="str">
        <f t="shared" si="55"/>
        <v/>
      </c>
      <c r="EJ23" s="606" t="str">
        <f t="shared" si="56"/>
        <v/>
      </c>
      <c r="EK23" s="598"/>
      <c r="EL23" s="591"/>
      <c r="EM23" s="592"/>
      <c r="EN23" s="605"/>
      <c r="EO23" s="606" t="str">
        <f t="shared" si="57"/>
        <v/>
      </c>
      <c r="EP23" s="606" t="str">
        <f t="shared" si="58"/>
        <v/>
      </c>
      <c r="EQ23" s="606" t="str">
        <f t="shared" si="59"/>
        <v/>
      </c>
      <c r="ER23" s="598"/>
      <c r="ES23" s="591"/>
      <c r="ET23" s="592"/>
      <c r="EU23" s="605"/>
      <c r="EV23" s="606" t="str">
        <f t="shared" si="60"/>
        <v/>
      </c>
      <c r="EW23" s="606" t="str">
        <f t="shared" si="61"/>
        <v/>
      </c>
      <c r="EX23" s="606" t="str">
        <f t="shared" si="62"/>
        <v/>
      </c>
      <c r="EY23" s="598"/>
      <c r="EZ23" s="591"/>
      <c r="FA23" s="592"/>
      <c r="FB23" s="605"/>
      <c r="FC23" s="606" t="str">
        <f t="shared" si="63"/>
        <v/>
      </c>
      <c r="FD23" s="606" t="str">
        <f t="shared" si="64"/>
        <v/>
      </c>
      <c r="FE23" s="606" t="str">
        <f t="shared" si="65"/>
        <v/>
      </c>
      <c r="FF23" s="598"/>
      <c r="FG23" s="591"/>
      <c r="FH23" s="607"/>
      <c r="FI23" s="605"/>
      <c r="FJ23" s="606" t="str">
        <f t="shared" si="66"/>
        <v/>
      </c>
      <c r="FK23" s="606" t="str">
        <f t="shared" si="67"/>
        <v/>
      </c>
      <c r="FL23" s="606" t="str">
        <f t="shared" si="68"/>
        <v/>
      </c>
      <c r="FM23" s="598"/>
      <c r="FN23" s="591"/>
      <c r="FO23" s="592"/>
      <c r="FP23" s="605"/>
      <c r="FQ23" s="606" t="str">
        <f t="shared" si="69"/>
        <v/>
      </c>
      <c r="FR23" s="606" t="str">
        <f t="shared" si="70"/>
        <v/>
      </c>
      <c r="FS23" s="606" t="str">
        <f t="shared" si="71"/>
        <v/>
      </c>
      <c r="FT23" s="598"/>
      <c r="FU23" s="591"/>
      <c r="FV23" s="592"/>
      <c r="FW23" s="605"/>
      <c r="FX23" s="606" t="str">
        <f t="shared" si="72"/>
        <v/>
      </c>
      <c r="FY23" s="606" t="str">
        <f t="shared" si="73"/>
        <v/>
      </c>
      <c r="FZ23" s="606" t="str">
        <f t="shared" si="74"/>
        <v/>
      </c>
      <c r="GA23" s="598"/>
      <c r="GB23" s="84"/>
      <c r="GC23" s="479"/>
      <c r="GD23" s="484"/>
      <c r="GE23" s="511" t="str">
        <f t="shared" si="75"/>
        <v/>
      </c>
      <c r="GF23" s="511" t="str">
        <f t="shared" si="76"/>
        <v/>
      </c>
      <c r="GG23" s="511" t="str">
        <f t="shared" si="77"/>
        <v/>
      </c>
      <c r="GH23" s="85"/>
      <c r="GI23" s="84"/>
      <c r="GJ23" s="46"/>
      <c r="GK23" s="484"/>
      <c r="GL23" s="511" t="str">
        <f t="shared" si="78"/>
        <v/>
      </c>
      <c r="GM23" s="511" t="str">
        <f t="shared" si="79"/>
        <v/>
      </c>
      <c r="GN23" s="511" t="str">
        <f t="shared" si="80"/>
        <v/>
      </c>
      <c r="GO23" s="85"/>
      <c r="GP23" s="84"/>
      <c r="GQ23" s="46"/>
      <c r="GR23" s="484"/>
      <c r="GS23" s="511" t="str">
        <f t="shared" si="81"/>
        <v/>
      </c>
      <c r="GT23" s="511" t="str">
        <f t="shared" si="82"/>
        <v/>
      </c>
      <c r="GU23" s="511" t="str">
        <f t="shared" si="83"/>
        <v/>
      </c>
      <c r="GV23" s="85"/>
      <c r="GW23" s="84"/>
      <c r="GX23" s="46"/>
      <c r="GY23" s="484"/>
      <c r="GZ23" s="511" t="str">
        <f t="shared" si="84"/>
        <v/>
      </c>
      <c r="HA23" s="511" t="str">
        <f t="shared" si="85"/>
        <v/>
      </c>
      <c r="HB23" s="511" t="str">
        <f t="shared" si="86"/>
        <v/>
      </c>
      <c r="HC23" s="85"/>
      <c r="HD23" s="84"/>
      <c r="HE23" s="46"/>
      <c r="HF23" s="484"/>
      <c r="HG23" s="511" t="str">
        <f t="shared" si="87"/>
        <v/>
      </c>
      <c r="HH23" s="511" t="str">
        <f t="shared" si="88"/>
        <v/>
      </c>
      <c r="HI23" s="511" t="str">
        <f t="shared" si="89"/>
        <v/>
      </c>
      <c r="HJ23" s="85"/>
      <c r="HK23" s="84"/>
      <c r="HL23" s="46"/>
      <c r="HM23" s="484"/>
      <c r="HN23" s="511" t="str">
        <f t="shared" si="90"/>
        <v/>
      </c>
      <c r="HO23" s="511" t="str">
        <f t="shared" si="91"/>
        <v/>
      </c>
      <c r="HP23" s="511" t="str">
        <f t="shared" si="92"/>
        <v/>
      </c>
      <c r="HQ23" s="85"/>
      <c r="HR23" s="84"/>
      <c r="HS23" s="46"/>
      <c r="HT23" s="484"/>
      <c r="HU23" s="511" t="str">
        <f t="shared" si="93"/>
        <v/>
      </c>
      <c r="HV23" s="511" t="str">
        <f t="shared" si="94"/>
        <v/>
      </c>
      <c r="HW23" s="511" t="str">
        <f t="shared" si="95"/>
        <v/>
      </c>
      <c r="HX23" s="85"/>
      <c r="HY23" s="84"/>
      <c r="HZ23" s="46"/>
      <c r="IA23" s="484"/>
      <c r="IB23" s="511" t="str">
        <f t="shared" si="96"/>
        <v/>
      </c>
      <c r="IC23" s="511" t="str">
        <f t="shared" si="97"/>
        <v/>
      </c>
      <c r="ID23" s="511" t="str">
        <f t="shared" si="98"/>
        <v/>
      </c>
      <c r="IE23" s="85"/>
      <c r="IF23" s="84"/>
      <c r="IG23" s="46"/>
      <c r="IH23" s="484"/>
      <c r="II23" s="511" t="str">
        <f t="shared" si="99"/>
        <v/>
      </c>
      <c r="IJ23" s="511" t="str">
        <f t="shared" si="100"/>
        <v/>
      </c>
      <c r="IK23" s="511" t="str">
        <f t="shared" si="101"/>
        <v/>
      </c>
      <c r="IL23" s="85"/>
      <c r="IM23" s="84"/>
      <c r="IN23" s="46"/>
      <c r="IO23" s="484"/>
      <c r="IP23" s="511" t="str">
        <f t="shared" si="102"/>
        <v/>
      </c>
      <c r="IQ23" s="511" t="str">
        <f t="shared" si="103"/>
        <v/>
      </c>
      <c r="IR23" s="511" t="str">
        <f t="shared" si="104"/>
        <v/>
      </c>
      <c r="IS23" s="85"/>
      <c r="IT23" s="84"/>
      <c r="IU23" s="46"/>
      <c r="IV23" s="484"/>
      <c r="IW23" s="511" t="str">
        <f t="shared" si="105"/>
        <v/>
      </c>
      <c r="IX23" s="511" t="str">
        <f t="shared" si="106"/>
        <v/>
      </c>
      <c r="IY23" s="511" t="str">
        <f t="shared" si="107"/>
        <v/>
      </c>
      <c r="IZ23" s="85"/>
      <c r="JA23" s="84"/>
      <c r="JB23" s="46"/>
      <c r="JC23" s="484"/>
      <c r="JD23" s="511" t="str">
        <f t="shared" si="108"/>
        <v/>
      </c>
      <c r="JE23" s="511" t="str">
        <f t="shared" si="109"/>
        <v/>
      </c>
      <c r="JF23" s="511" t="str">
        <f t="shared" si="110"/>
        <v/>
      </c>
      <c r="JG23" s="85"/>
      <c r="JH23" s="84"/>
      <c r="JI23" s="64"/>
      <c r="JJ23" s="484"/>
      <c r="JK23" s="511" t="str">
        <f t="shared" si="111"/>
        <v/>
      </c>
      <c r="JL23" s="511" t="str">
        <f t="shared" si="112"/>
        <v/>
      </c>
      <c r="JM23" s="511" t="str">
        <f t="shared" si="113"/>
        <v/>
      </c>
      <c r="JN23" s="85"/>
      <c r="JO23" s="84"/>
      <c r="JP23" s="64"/>
      <c r="JQ23" s="484"/>
      <c r="JR23" s="511" t="str">
        <f t="shared" si="114"/>
        <v/>
      </c>
      <c r="JS23" s="511" t="str">
        <f t="shared" si="115"/>
        <v/>
      </c>
      <c r="JT23" s="511" t="str">
        <f t="shared" si="116"/>
        <v/>
      </c>
      <c r="JU23" s="85"/>
    </row>
    <row r="24" spans="1:281" x14ac:dyDescent="0.15">
      <c r="A24" s="39">
        <v>17</v>
      </c>
      <c r="B24" s="572"/>
      <c r="C24" s="578"/>
      <c r="D24" s="574"/>
      <c r="E24" s="575" t="str">
        <f t="shared" si="117"/>
        <v/>
      </c>
      <c r="F24" s="575" t="str">
        <f t="shared" si="118"/>
        <v/>
      </c>
      <c r="G24" s="575" t="str">
        <f t="shared" si="119"/>
        <v/>
      </c>
      <c r="H24" s="576"/>
      <c r="I24" s="572"/>
      <c r="J24" s="573"/>
      <c r="K24" s="574"/>
      <c r="L24" s="575" t="str">
        <f t="shared" si="0"/>
        <v/>
      </c>
      <c r="M24" s="575" t="str">
        <f t="shared" si="1"/>
        <v/>
      </c>
      <c r="N24" s="575" t="str">
        <f t="shared" si="2"/>
        <v/>
      </c>
      <c r="O24" s="576"/>
      <c r="P24" s="84"/>
      <c r="Q24" s="46"/>
      <c r="R24" s="484"/>
      <c r="S24" s="511" t="str">
        <f t="shared" si="3"/>
        <v/>
      </c>
      <c r="T24" s="511" t="str">
        <f t="shared" si="4"/>
        <v/>
      </c>
      <c r="U24" s="511" t="str">
        <f t="shared" si="5"/>
        <v/>
      </c>
      <c r="V24" s="85"/>
      <c r="W24" s="84"/>
      <c r="X24" s="46"/>
      <c r="Y24" s="484"/>
      <c r="Z24" s="511" t="str">
        <f t="shared" si="6"/>
        <v/>
      </c>
      <c r="AA24" s="511" t="str">
        <f t="shared" si="7"/>
        <v/>
      </c>
      <c r="AB24" s="511" t="str">
        <f t="shared" si="8"/>
        <v/>
      </c>
      <c r="AC24" s="85"/>
      <c r="AD24" s="84"/>
      <c r="AE24" s="46"/>
      <c r="AF24" s="484"/>
      <c r="AG24" s="511" t="str">
        <f t="shared" si="9"/>
        <v/>
      </c>
      <c r="AH24" s="511" t="str">
        <f t="shared" si="10"/>
        <v/>
      </c>
      <c r="AI24" s="511" t="str">
        <f t="shared" si="11"/>
        <v/>
      </c>
      <c r="AJ24" s="85"/>
      <c r="AK24" s="84"/>
      <c r="AL24" s="46"/>
      <c r="AM24" s="484"/>
      <c r="AN24" s="511" t="str">
        <f t="shared" si="12"/>
        <v/>
      </c>
      <c r="AO24" s="511" t="str">
        <f t="shared" si="13"/>
        <v/>
      </c>
      <c r="AP24" s="511" t="str">
        <f t="shared" si="14"/>
        <v/>
      </c>
      <c r="AQ24" s="85"/>
      <c r="AR24" s="84"/>
      <c r="AS24" s="46"/>
      <c r="AT24" s="484"/>
      <c r="AU24" s="511" t="str">
        <f t="shared" si="15"/>
        <v/>
      </c>
      <c r="AV24" s="511" t="str">
        <f t="shared" si="16"/>
        <v/>
      </c>
      <c r="AW24" s="511" t="str">
        <f t="shared" si="17"/>
        <v/>
      </c>
      <c r="AX24" s="85"/>
      <c r="AY24" s="84"/>
      <c r="AZ24" s="46"/>
      <c r="BA24" s="484"/>
      <c r="BB24" s="511" t="str">
        <f t="shared" si="18"/>
        <v/>
      </c>
      <c r="BC24" s="511" t="str">
        <f t="shared" si="19"/>
        <v/>
      </c>
      <c r="BD24" s="511" t="str">
        <f t="shared" si="20"/>
        <v/>
      </c>
      <c r="BE24" s="85"/>
      <c r="BF24" s="84"/>
      <c r="BG24" s="46"/>
      <c r="BH24" s="484"/>
      <c r="BI24" s="511" t="str">
        <f t="shared" si="21"/>
        <v/>
      </c>
      <c r="BJ24" s="511" t="str">
        <f t="shared" si="22"/>
        <v/>
      </c>
      <c r="BK24" s="511" t="str">
        <f t="shared" si="23"/>
        <v/>
      </c>
      <c r="BL24" s="85"/>
      <c r="BM24" s="84"/>
      <c r="BN24" s="46"/>
      <c r="BO24" s="484"/>
      <c r="BP24" s="511" t="str">
        <f t="shared" si="24"/>
        <v/>
      </c>
      <c r="BQ24" s="511" t="str">
        <f t="shared" si="25"/>
        <v/>
      </c>
      <c r="BR24" s="511" t="str">
        <f t="shared" si="26"/>
        <v/>
      </c>
      <c r="BS24" s="85"/>
      <c r="BT24" s="84"/>
      <c r="BU24" s="46"/>
      <c r="BV24" s="484"/>
      <c r="BW24" s="511" t="str">
        <f t="shared" si="27"/>
        <v/>
      </c>
      <c r="BX24" s="511" t="str">
        <f t="shared" si="28"/>
        <v/>
      </c>
      <c r="BY24" s="511" t="str">
        <f t="shared" si="29"/>
        <v/>
      </c>
      <c r="BZ24" s="85"/>
      <c r="CA24" s="84"/>
      <c r="CB24" s="46"/>
      <c r="CC24" s="484"/>
      <c r="CD24" s="511" t="str">
        <f t="shared" si="30"/>
        <v/>
      </c>
      <c r="CE24" s="511" t="str">
        <f t="shared" si="31"/>
        <v/>
      </c>
      <c r="CF24" s="511" t="str">
        <f t="shared" si="32"/>
        <v/>
      </c>
      <c r="CG24" s="85"/>
      <c r="CH24" s="84"/>
      <c r="CI24" s="46"/>
      <c r="CJ24" s="484"/>
      <c r="CK24" s="511" t="str">
        <f t="shared" si="33"/>
        <v/>
      </c>
      <c r="CL24" s="511" t="str">
        <f t="shared" si="34"/>
        <v/>
      </c>
      <c r="CM24" s="511" t="str">
        <f t="shared" si="35"/>
        <v/>
      </c>
      <c r="CN24" s="85"/>
      <c r="CO24" s="84"/>
      <c r="CP24" s="46"/>
      <c r="CQ24" s="484"/>
      <c r="CR24" s="511" t="str">
        <f t="shared" si="36"/>
        <v/>
      </c>
      <c r="CS24" s="511" t="str">
        <f t="shared" si="37"/>
        <v/>
      </c>
      <c r="CT24" s="511" t="str">
        <f t="shared" si="38"/>
        <v/>
      </c>
      <c r="CU24" s="85"/>
      <c r="CV24" s="591"/>
      <c r="CW24" s="592"/>
      <c r="CX24" s="484"/>
      <c r="CY24" s="511" t="str">
        <f t="shared" si="39"/>
        <v/>
      </c>
      <c r="CZ24" s="511" t="str">
        <f t="shared" si="40"/>
        <v/>
      </c>
      <c r="DA24" s="511" t="str">
        <f t="shared" si="41"/>
        <v/>
      </c>
      <c r="DB24" s="598"/>
      <c r="DC24" s="591"/>
      <c r="DD24" s="592"/>
      <c r="DE24" s="605"/>
      <c r="DF24" s="606" t="str">
        <f t="shared" si="42"/>
        <v/>
      </c>
      <c r="DG24" s="606" t="str">
        <f t="shared" si="43"/>
        <v/>
      </c>
      <c r="DH24" s="606" t="str">
        <f t="shared" si="44"/>
        <v/>
      </c>
      <c r="DI24" s="598"/>
      <c r="DJ24" s="591"/>
      <c r="DK24" s="592"/>
      <c r="DL24" s="605"/>
      <c r="DM24" s="606" t="str">
        <f t="shared" si="45"/>
        <v/>
      </c>
      <c r="DN24" s="606" t="str">
        <f t="shared" si="46"/>
        <v/>
      </c>
      <c r="DO24" s="606" t="str">
        <f t="shared" si="47"/>
        <v/>
      </c>
      <c r="DP24" s="598"/>
      <c r="DQ24" s="591"/>
      <c r="DR24" s="592"/>
      <c r="DS24" s="605"/>
      <c r="DT24" s="606" t="str">
        <f t="shared" si="48"/>
        <v/>
      </c>
      <c r="DU24" s="606" t="str">
        <f t="shared" si="49"/>
        <v/>
      </c>
      <c r="DV24" s="606" t="str">
        <f t="shared" si="50"/>
        <v/>
      </c>
      <c r="DW24" s="598"/>
      <c r="DX24" s="591"/>
      <c r="DY24" s="592"/>
      <c r="DZ24" s="605"/>
      <c r="EA24" s="606" t="str">
        <f t="shared" si="51"/>
        <v/>
      </c>
      <c r="EB24" s="606" t="str">
        <f t="shared" si="52"/>
        <v/>
      </c>
      <c r="EC24" s="606" t="str">
        <f t="shared" si="53"/>
        <v/>
      </c>
      <c r="ED24" s="598"/>
      <c r="EE24" s="591"/>
      <c r="EF24" s="592"/>
      <c r="EG24" s="605"/>
      <c r="EH24" s="606" t="str">
        <f t="shared" si="54"/>
        <v/>
      </c>
      <c r="EI24" s="606" t="str">
        <f t="shared" si="55"/>
        <v/>
      </c>
      <c r="EJ24" s="606" t="str">
        <f t="shared" si="56"/>
        <v/>
      </c>
      <c r="EK24" s="598"/>
      <c r="EL24" s="591"/>
      <c r="EM24" s="592"/>
      <c r="EN24" s="605"/>
      <c r="EO24" s="606" t="str">
        <f t="shared" si="57"/>
        <v/>
      </c>
      <c r="EP24" s="606" t="str">
        <f t="shared" si="58"/>
        <v/>
      </c>
      <c r="EQ24" s="606" t="str">
        <f t="shared" si="59"/>
        <v/>
      </c>
      <c r="ER24" s="598"/>
      <c r="ES24" s="591"/>
      <c r="ET24" s="592"/>
      <c r="EU24" s="605"/>
      <c r="EV24" s="606" t="str">
        <f t="shared" si="60"/>
        <v/>
      </c>
      <c r="EW24" s="606" t="str">
        <f t="shared" si="61"/>
        <v/>
      </c>
      <c r="EX24" s="606" t="str">
        <f t="shared" si="62"/>
        <v/>
      </c>
      <c r="EY24" s="598"/>
      <c r="EZ24" s="591"/>
      <c r="FA24" s="592"/>
      <c r="FB24" s="605"/>
      <c r="FC24" s="606" t="str">
        <f t="shared" si="63"/>
        <v/>
      </c>
      <c r="FD24" s="606" t="str">
        <f t="shared" si="64"/>
        <v/>
      </c>
      <c r="FE24" s="606" t="str">
        <f t="shared" si="65"/>
        <v/>
      </c>
      <c r="FF24" s="598"/>
      <c r="FG24" s="591"/>
      <c r="FH24" s="607"/>
      <c r="FI24" s="605"/>
      <c r="FJ24" s="606" t="str">
        <f t="shared" si="66"/>
        <v/>
      </c>
      <c r="FK24" s="606" t="str">
        <f t="shared" si="67"/>
        <v/>
      </c>
      <c r="FL24" s="606" t="str">
        <f t="shared" si="68"/>
        <v/>
      </c>
      <c r="FM24" s="598"/>
      <c r="FN24" s="591"/>
      <c r="FO24" s="592"/>
      <c r="FP24" s="605"/>
      <c r="FQ24" s="606" t="str">
        <f t="shared" si="69"/>
        <v/>
      </c>
      <c r="FR24" s="606" t="str">
        <f t="shared" si="70"/>
        <v/>
      </c>
      <c r="FS24" s="606" t="str">
        <f t="shared" si="71"/>
        <v/>
      </c>
      <c r="FT24" s="598"/>
      <c r="FU24" s="591"/>
      <c r="FV24" s="592"/>
      <c r="FW24" s="605"/>
      <c r="FX24" s="606" t="str">
        <f t="shared" si="72"/>
        <v/>
      </c>
      <c r="FY24" s="606" t="str">
        <f t="shared" si="73"/>
        <v/>
      </c>
      <c r="FZ24" s="606" t="str">
        <f t="shared" si="74"/>
        <v/>
      </c>
      <c r="GA24" s="598"/>
      <c r="GB24" s="84"/>
      <c r="GC24" s="479"/>
      <c r="GD24" s="484"/>
      <c r="GE24" s="511" t="str">
        <f t="shared" si="75"/>
        <v/>
      </c>
      <c r="GF24" s="511" t="str">
        <f t="shared" si="76"/>
        <v/>
      </c>
      <c r="GG24" s="511" t="str">
        <f t="shared" si="77"/>
        <v/>
      </c>
      <c r="GH24" s="85"/>
      <c r="GI24" s="84"/>
      <c r="GJ24" s="46"/>
      <c r="GK24" s="484"/>
      <c r="GL24" s="511" t="str">
        <f t="shared" si="78"/>
        <v/>
      </c>
      <c r="GM24" s="511" t="str">
        <f t="shared" si="79"/>
        <v/>
      </c>
      <c r="GN24" s="511" t="str">
        <f t="shared" si="80"/>
        <v/>
      </c>
      <c r="GO24" s="85"/>
      <c r="GP24" s="84"/>
      <c r="GQ24" s="46"/>
      <c r="GR24" s="484"/>
      <c r="GS24" s="511" t="str">
        <f t="shared" si="81"/>
        <v/>
      </c>
      <c r="GT24" s="511" t="str">
        <f t="shared" si="82"/>
        <v/>
      </c>
      <c r="GU24" s="511" t="str">
        <f t="shared" si="83"/>
        <v/>
      </c>
      <c r="GV24" s="85"/>
      <c r="GW24" s="84"/>
      <c r="GX24" s="46"/>
      <c r="GY24" s="484"/>
      <c r="GZ24" s="511" t="str">
        <f t="shared" si="84"/>
        <v/>
      </c>
      <c r="HA24" s="511" t="str">
        <f t="shared" si="85"/>
        <v/>
      </c>
      <c r="HB24" s="511" t="str">
        <f t="shared" si="86"/>
        <v/>
      </c>
      <c r="HC24" s="85"/>
      <c r="HD24" s="84"/>
      <c r="HE24" s="46"/>
      <c r="HF24" s="484"/>
      <c r="HG24" s="511" t="str">
        <f t="shared" si="87"/>
        <v/>
      </c>
      <c r="HH24" s="511" t="str">
        <f t="shared" si="88"/>
        <v/>
      </c>
      <c r="HI24" s="511" t="str">
        <f t="shared" si="89"/>
        <v/>
      </c>
      <c r="HJ24" s="85"/>
      <c r="HK24" s="84"/>
      <c r="HL24" s="46"/>
      <c r="HM24" s="484"/>
      <c r="HN24" s="511" t="str">
        <f t="shared" si="90"/>
        <v/>
      </c>
      <c r="HO24" s="511" t="str">
        <f t="shared" si="91"/>
        <v/>
      </c>
      <c r="HP24" s="511" t="str">
        <f t="shared" si="92"/>
        <v/>
      </c>
      <c r="HQ24" s="85"/>
      <c r="HR24" s="84"/>
      <c r="HS24" s="46"/>
      <c r="HT24" s="484"/>
      <c r="HU24" s="511" t="str">
        <f t="shared" si="93"/>
        <v/>
      </c>
      <c r="HV24" s="511" t="str">
        <f t="shared" si="94"/>
        <v/>
      </c>
      <c r="HW24" s="511" t="str">
        <f t="shared" si="95"/>
        <v/>
      </c>
      <c r="HX24" s="85"/>
      <c r="HY24" s="84"/>
      <c r="HZ24" s="46"/>
      <c r="IA24" s="484"/>
      <c r="IB24" s="511" t="str">
        <f t="shared" si="96"/>
        <v/>
      </c>
      <c r="IC24" s="511" t="str">
        <f t="shared" si="97"/>
        <v/>
      </c>
      <c r="ID24" s="511" t="str">
        <f t="shared" si="98"/>
        <v/>
      </c>
      <c r="IE24" s="85"/>
      <c r="IF24" s="84"/>
      <c r="IG24" s="46"/>
      <c r="IH24" s="484"/>
      <c r="II24" s="511" t="str">
        <f t="shared" si="99"/>
        <v/>
      </c>
      <c r="IJ24" s="511" t="str">
        <f t="shared" si="100"/>
        <v/>
      </c>
      <c r="IK24" s="511" t="str">
        <f t="shared" si="101"/>
        <v/>
      </c>
      <c r="IL24" s="85"/>
      <c r="IM24" s="84"/>
      <c r="IN24" s="46"/>
      <c r="IO24" s="484"/>
      <c r="IP24" s="511" t="str">
        <f t="shared" si="102"/>
        <v/>
      </c>
      <c r="IQ24" s="511" t="str">
        <f t="shared" si="103"/>
        <v/>
      </c>
      <c r="IR24" s="511" t="str">
        <f t="shared" si="104"/>
        <v/>
      </c>
      <c r="IS24" s="85"/>
      <c r="IT24" s="84"/>
      <c r="IU24" s="46"/>
      <c r="IV24" s="484"/>
      <c r="IW24" s="511" t="str">
        <f t="shared" si="105"/>
        <v/>
      </c>
      <c r="IX24" s="511" t="str">
        <f t="shared" si="106"/>
        <v/>
      </c>
      <c r="IY24" s="511" t="str">
        <f t="shared" si="107"/>
        <v/>
      </c>
      <c r="IZ24" s="85"/>
      <c r="JA24" s="84"/>
      <c r="JB24" s="46"/>
      <c r="JC24" s="484"/>
      <c r="JD24" s="511" t="str">
        <f t="shared" si="108"/>
        <v/>
      </c>
      <c r="JE24" s="511" t="str">
        <f t="shared" si="109"/>
        <v/>
      </c>
      <c r="JF24" s="511" t="str">
        <f t="shared" si="110"/>
        <v/>
      </c>
      <c r="JG24" s="85"/>
      <c r="JH24" s="84"/>
      <c r="JI24" s="64"/>
      <c r="JJ24" s="484"/>
      <c r="JK24" s="511" t="str">
        <f t="shared" si="111"/>
        <v/>
      </c>
      <c r="JL24" s="511" t="str">
        <f t="shared" si="112"/>
        <v/>
      </c>
      <c r="JM24" s="511" t="str">
        <f t="shared" si="113"/>
        <v/>
      </c>
      <c r="JN24" s="85"/>
      <c r="JO24" s="84"/>
      <c r="JP24" s="64"/>
      <c r="JQ24" s="484"/>
      <c r="JR24" s="511" t="str">
        <f t="shared" si="114"/>
        <v/>
      </c>
      <c r="JS24" s="511" t="str">
        <f t="shared" si="115"/>
        <v/>
      </c>
      <c r="JT24" s="511" t="str">
        <f t="shared" si="116"/>
        <v/>
      </c>
      <c r="JU24" s="85"/>
    </row>
    <row r="25" spans="1:281" x14ac:dyDescent="0.15">
      <c r="A25" s="39">
        <v>18</v>
      </c>
      <c r="B25" s="572"/>
      <c r="C25" s="578"/>
      <c r="D25" s="579"/>
      <c r="E25" s="580" t="str">
        <f t="shared" si="117"/>
        <v/>
      </c>
      <c r="F25" s="580" t="str">
        <f t="shared" si="118"/>
        <v/>
      </c>
      <c r="G25" s="580" t="str">
        <f t="shared" si="119"/>
        <v/>
      </c>
      <c r="H25" s="581"/>
      <c r="I25" s="572"/>
      <c r="J25" s="573"/>
      <c r="K25" s="579"/>
      <c r="L25" s="580" t="str">
        <f t="shared" si="0"/>
        <v/>
      </c>
      <c r="M25" s="580" t="str">
        <f t="shared" si="1"/>
        <v/>
      </c>
      <c r="N25" s="580" t="str">
        <f t="shared" si="2"/>
        <v/>
      </c>
      <c r="O25" s="581"/>
      <c r="P25" s="87"/>
      <c r="Q25" s="47"/>
      <c r="R25" s="485"/>
      <c r="S25" s="512" t="str">
        <f t="shared" si="3"/>
        <v/>
      </c>
      <c r="T25" s="512" t="str">
        <f t="shared" si="4"/>
        <v/>
      </c>
      <c r="U25" s="512" t="str">
        <f t="shared" si="5"/>
        <v/>
      </c>
      <c r="V25" s="86"/>
      <c r="W25" s="87"/>
      <c r="X25" s="47"/>
      <c r="Y25" s="485"/>
      <c r="Z25" s="512" t="str">
        <f t="shared" si="6"/>
        <v/>
      </c>
      <c r="AA25" s="512" t="str">
        <f t="shared" si="7"/>
        <v/>
      </c>
      <c r="AB25" s="512" t="str">
        <f t="shared" si="8"/>
        <v/>
      </c>
      <c r="AC25" s="86"/>
      <c r="AD25" s="87"/>
      <c r="AE25" s="47"/>
      <c r="AF25" s="485"/>
      <c r="AG25" s="512" t="str">
        <f t="shared" si="9"/>
        <v/>
      </c>
      <c r="AH25" s="512" t="str">
        <f t="shared" si="10"/>
        <v/>
      </c>
      <c r="AI25" s="512" t="str">
        <f t="shared" si="11"/>
        <v/>
      </c>
      <c r="AJ25" s="86"/>
      <c r="AK25" s="87"/>
      <c r="AL25" s="47"/>
      <c r="AM25" s="485"/>
      <c r="AN25" s="512" t="str">
        <f t="shared" si="12"/>
        <v/>
      </c>
      <c r="AO25" s="512" t="str">
        <f t="shared" si="13"/>
        <v/>
      </c>
      <c r="AP25" s="512" t="str">
        <f t="shared" si="14"/>
        <v/>
      </c>
      <c r="AQ25" s="86"/>
      <c r="AR25" s="87"/>
      <c r="AS25" s="47"/>
      <c r="AT25" s="485"/>
      <c r="AU25" s="512" t="str">
        <f t="shared" si="15"/>
        <v/>
      </c>
      <c r="AV25" s="512" t="str">
        <f t="shared" si="16"/>
        <v/>
      </c>
      <c r="AW25" s="512" t="str">
        <f t="shared" si="17"/>
        <v/>
      </c>
      <c r="AX25" s="86"/>
      <c r="AY25" s="87"/>
      <c r="AZ25" s="47"/>
      <c r="BA25" s="485"/>
      <c r="BB25" s="512" t="str">
        <f t="shared" si="18"/>
        <v/>
      </c>
      <c r="BC25" s="512" t="str">
        <f t="shared" si="19"/>
        <v/>
      </c>
      <c r="BD25" s="512" t="str">
        <f t="shared" si="20"/>
        <v/>
      </c>
      <c r="BE25" s="86"/>
      <c r="BF25" s="87"/>
      <c r="BG25" s="47"/>
      <c r="BH25" s="485"/>
      <c r="BI25" s="512" t="str">
        <f t="shared" si="21"/>
        <v/>
      </c>
      <c r="BJ25" s="512" t="str">
        <f t="shared" si="22"/>
        <v/>
      </c>
      <c r="BK25" s="512" t="str">
        <f t="shared" si="23"/>
        <v/>
      </c>
      <c r="BL25" s="86"/>
      <c r="BM25" s="87"/>
      <c r="BN25" s="47"/>
      <c r="BO25" s="485"/>
      <c r="BP25" s="512" t="str">
        <f t="shared" si="24"/>
        <v/>
      </c>
      <c r="BQ25" s="512" t="str">
        <f t="shared" si="25"/>
        <v/>
      </c>
      <c r="BR25" s="512" t="str">
        <f t="shared" si="26"/>
        <v/>
      </c>
      <c r="BS25" s="86"/>
      <c r="BT25" s="87"/>
      <c r="BU25" s="47"/>
      <c r="BV25" s="485"/>
      <c r="BW25" s="512" t="str">
        <f t="shared" si="27"/>
        <v/>
      </c>
      <c r="BX25" s="512" t="str">
        <f t="shared" si="28"/>
        <v/>
      </c>
      <c r="BY25" s="512" t="str">
        <f t="shared" si="29"/>
        <v/>
      </c>
      <c r="BZ25" s="86"/>
      <c r="CA25" s="87"/>
      <c r="CB25" s="47"/>
      <c r="CC25" s="485"/>
      <c r="CD25" s="512" t="str">
        <f t="shared" si="30"/>
        <v/>
      </c>
      <c r="CE25" s="512" t="str">
        <f t="shared" si="31"/>
        <v/>
      </c>
      <c r="CF25" s="512" t="str">
        <f t="shared" si="32"/>
        <v/>
      </c>
      <c r="CG25" s="86"/>
      <c r="CH25" s="87"/>
      <c r="CI25" s="47"/>
      <c r="CJ25" s="485"/>
      <c r="CK25" s="512" t="str">
        <f t="shared" si="33"/>
        <v/>
      </c>
      <c r="CL25" s="512" t="str">
        <f t="shared" si="34"/>
        <v/>
      </c>
      <c r="CM25" s="512" t="str">
        <f t="shared" si="35"/>
        <v/>
      </c>
      <c r="CN25" s="86"/>
      <c r="CO25" s="87"/>
      <c r="CP25" s="47"/>
      <c r="CQ25" s="485"/>
      <c r="CR25" s="512" t="str">
        <f t="shared" si="36"/>
        <v/>
      </c>
      <c r="CS25" s="512" t="str">
        <f t="shared" si="37"/>
        <v/>
      </c>
      <c r="CT25" s="512" t="str">
        <f t="shared" si="38"/>
        <v/>
      </c>
      <c r="CU25" s="86"/>
      <c r="CV25" s="593"/>
      <c r="CW25" s="594"/>
      <c r="CX25" s="485"/>
      <c r="CY25" s="512" t="str">
        <f t="shared" si="39"/>
        <v/>
      </c>
      <c r="CZ25" s="512" t="str">
        <f t="shared" si="40"/>
        <v/>
      </c>
      <c r="DA25" s="512" t="str">
        <f t="shared" si="41"/>
        <v/>
      </c>
      <c r="DB25" s="599"/>
      <c r="DC25" s="593"/>
      <c r="DD25" s="594"/>
      <c r="DE25" s="608"/>
      <c r="DF25" s="609" t="str">
        <f t="shared" si="42"/>
        <v/>
      </c>
      <c r="DG25" s="609" t="str">
        <f t="shared" si="43"/>
        <v/>
      </c>
      <c r="DH25" s="609" t="str">
        <f t="shared" si="44"/>
        <v/>
      </c>
      <c r="DI25" s="599"/>
      <c r="DJ25" s="593"/>
      <c r="DK25" s="594"/>
      <c r="DL25" s="608"/>
      <c r="DM25" s="609" t="str">
        <f t="shared" si="45"/>
        <v/>
      </c>
      <c r="DN25" s="609" t="str">
        <f t="shared" si="46"/>
        <v/>
      </c>
      <c r="DO25" s="609" t="str">
        <f t="shared" si="47"/>
        <v/>
      </c>
      <c r="DP25" s="599"/>
      <c r="DQ25" s="593"/>
      <c r="DR25" s="594"/>
      <c r="DS25" s="608"/>
      <c r="DT25" s="609" t="str">
        <f t="shared" si="48"/>
        <v/>
      </c>
      <c r="DU25" s="609" t="str">
        <f t="shared" si="49"/>
        <v/>
      </c>
      <c r="DV25" s="609" t="str">
        <f t="shared" si="50"/>
        <v/>
      </c>
      <c r="DW25" s="599"/>
      <c r="DX25" s="593"/>
      <c r="DY25" s="594"/>
      <c r="DZ25" s="608"/>
      <c r="EA25" s="609" t="str">
        <f t="shared" si="51"/>
        <v/>
      </c>
      <c r="EB25" s="609" t="str">
        <f t="shared" si="52"/>
        <v/>
      </c>
      <c r="EC25" s="609" t="str">
        <f t="shared" si="53"/>
        <v/>
      </c>
      <c r="ED25" s="599"/>
      <c r="EE25" s="593"/>
      <c r="EF25" s="594"/>
      <c r="EG25" s="608"/>
      <c r="EH25" s="609" t="str">
        <f t="shared" si="54"/>
        <v/>
      </c>
      <c r="EI25" s="609" t="str">
        <f t="shared" si="55"/>
        <v/>
      </c>
      <c r="EJ25" s="609" t="str">
        <f t="shared" si="56"/>
        <v/>
      </c>
      <c r="EK25" s="599"/>
      <c r="EL25" s="593"/>
      <c r="EM25" s="594"/>
      <c r="EN25" s="608"/>
      <c r="EO25" s="609" t="str">
        <f t="shared" si="57"/>
        <v/>
      </c>
      <c r="EP25" s="609" t="str">
        <f t="shared" si="58"/>
        <v/>
      </c>
      <c r="EQ25" s="609" t="str">
        <f t="shared" si="59"/>
        <v/>
      </c>
      <c r="ER25" s="599"/>
      <c r="ES25" s="593"/>
      <c r="ET25" s="594"/>
      <c r="EU25" s="608"/>
      <c r="EV25" s="609" t="str">
        <f t="shared" si="60"/>
        <v/>
      </c>
      <c r="EW25" s="609" t="str">
        <f t="shared" si="61"/>
        <v/>
      </c>
      <c r="EX25" s="609" t="str">
        <f t="shared" si="62"/>
        <v/>
      </c>
      <c r="EY25" s="599"/>
      <c r="EZ25" s="593"/>
      <c r="FA25" s="594"/>
      <c r="FB25" s="608"/>
      <c r="FC25" s="609" t="str">
        <f t="shared" si="63"/>
        <v/>
      </c>
      <c r="FD25" s="609" t="str">
        <f t="shared" si="64"/>
        <v/>
      </c>
      <c r="FE25" s="609" t="str">
        <f t="shared" si="65"/>
        <v/>
      </c>
      <c r="FF25" s="599"/>
      <c r="FG25" s="593"/>
      <c r="FH25" s="610"/>
      <c r="FI25" s="608"/>
      <c r="FJ25" s="609" t="str">
        <f t="shared" si="66"/>
        <v/>
      </c>
      <c r="FK25" s="609" t="str">
        <f t="shared" si="67"/>
        <v/>
      </c>
      <c r="FL25" s="609" t="str">
        <f t="shared" si="68"/>
        <v/>
      </c>
      <c r="FM25" s="599"/>
      <c r="FN25" s="593"/>
      <c r="FO25" s="594"/>
      <c r="FP25" s="608"/>
      <c r="FQ25" s="609" t="str">
        <f t="shared" si="69"/>
        <v/>
      </c>
      <c r="FR25" s="609" t="str">
        <f t="shared" si="70"/>
        <v/>
      </c>
      <c r="FS25" s="609" t="str">
        <f t="shared" si="71"/>
        <v/>
      </c>
      <c r="FT25" s="599"/>
      <c r="FU25" s="593"/>
      <c r="FV25" s="594"/>
      <c r="FW25" s="608"/>
      <c r="FX25" s="609" t="str">
        <f t="shared" si="72"/>
        <v/>
      </c>
      <c r="FY25" s="609" t="str">
        <f t="shared" si="73"/>
        <v/>
      </c>
      <c r="FZ25" s="609" t="str">
        <f t="shared" si="74"/>
        <v/>
      </c>
      <c r="GA25" s="599"/>
      <c r="GB25" s="87"/>
      <c r="GC25" s="493"/>
      <c r="GD25" s="485"/>
      <c r="GE25" s="512" t="str">
        <f t="shared" si="75"/>
        <v/>
      </c>
      <c r="GF25" s="512" t="str">
        <f t="shared" si="76"/>
        <v/>
      </c>
      <c r="GG25" s="512" t="str">
        <f t="shared" si="77"/>
        <v/>
      </c>
      <c r="GH25" s="86"/>
      <c r="GI25" s="87"/>
      <c r="GJ25" s="47"/>
      <c r="GK25" s="485"/>
      <c r="GL25" s="512" t="str">
        <f t="shared" si="78"/>
        <v/>
      </c>
      <c r="GM25" s="512" t="str">
        <f t="shared" si="79"/>
        <v/>
      </c>
      <c r="GN25" s="512" t="str">
        <f t="shared" si="80"/>
        <v/>
      </c>
      <c r="GO25" s="86"/>
      <c r="GP25" s="87"/>
      <c r="GQ25" s="47"/>
      <c r="GR25" s="485"/>
      <c r="GS25" s="512" t="str">
        <f t="shared" si="81"/>
        <v/>
      </c>
      <c r="GT25" s="512" t="str">
        <f t="shared" si="82"/>
        <v/>
      </c>
      <c r="GU25" s="512" t="str">
        <f t="shared" si="83"/>
        <v/>
      </c>
      <c r="GV25" s="86"/>
      <c r="GW25" s="87"/>
      <c r="GX25" s="47"/>
      <c r="GY25" s="485"/>
      <c r="GZ25" s="512" t="str">
        <f t="shared" si="84"/>
        <v/>
      </c>
      <c r="HA25" s="512" t="str">
        <f t="shared" si="85"/>
        <v/>
      </c>
      <c r="HB25" s="512" t="str">
        <f t="shared" si="86"/>
        <v/>
      </c>
      <c r="HC25" s="86"/>
      <c r="HD25" s="87"/>
      <c r="HE25" s="47"/>
      <c r="HF25" s="485"/>
      <c r="HG25" s="512" t="str">
        <f t="shared" si="87"/>
        <v/>
      </c>
      <c r="HH25" s="512" t="str">
        <f t="shared" si="88"/>
        <v/>
      </c>
      <c r="HI25" s="512" t="str">
        <f t="shared" si="89"/>
        <v/>
      </c>
      <c r="HJ25" s="86"/>
      <c r="HK25" s="87"/>
      <c r="HL25" s="47"/>
      <c r="HM25" s="485"/>
      <c r="HN25" s="512" t="str">
        <f t="shared" si="90"/>
        <v/>
      </c>
      <c r="HO25" s="512" t="str">
        <f t="shared" si="91"/>
        <v/>
      </c>
      <c r="HP25" s="512" t="str">
        <f t="shared" si="92"/>
        <v/>
      </c>
      <c r="HQ25" s="86"/>
      <c r="HR25" s="87"/>
      <c r="HS25" s="47"/>
      <c r="HT25" s="485"/>
      <c r="HU25" s="512" t="str">
        <f t="shared" si="93"/>
        <v/>
      </c>
      <c r="HV25" s="512" t="str">
        <f t="shared" si="94"/>
        <v/>
      </c>
      <c r="HW25" s="512" t="str">
        <f t="shared" si="95"/>
        <v/>
      </c>
      <c r="HX25" s="86"/>
      <c r="HY25" s="87"/>
      <c r="HZ25" s="47"/>
      <c r="IA25" s="485"/>
      <c r="IB25" s="512" t="str">
        <f t="shared" si="96"/>
        <v/>
      </c>
      <c r="IC25" s="512" t="str">
        <f t="shared" si="97"/>
        <v/>
      </c>
      <c r="ID25" s="512" t="str">
        <f t="shared" si="98"/>
        <v/>
      </c>
      <c r="IE25" s="86"/>
      <c r="IF25" s="87"/>
      <c r="IG25" s="47"/>
      <c r="IH25" s="485"/>
      <c r="II25" s="512" t="str">
        <f t="shared" si="99"/>
        <v/>
      </c>
      <c r="IJ25" s="512" t="str">
        <f t="shared" si="100"/>
        <v/>
      </c>
      <c r="IK25" s="512" t="str">
        <f t="shared" si="101"/>
        <v/>
      </c>
      <c r="IL25" s="86"/>
      <c r="IM25" s="87"/>
      <c r="IN25" s="47"/>
      <c r="IO25" s="485"/>
      <c r="IP25" s="512" t="str">
        <f t="shared" si="102"/>
        <v/>
      </c>
      <c r="IQ25" s="512" t="str">
        <f t="shared" si="103"/>
        <v/>
      </c>
      <c r="IR25" s="512" t="str">
        <f t="shared" si="104"/>
        <v/>
      </c>
      <c r="IS25" s="86"/>
      <c r="IT25" s="87"/>
      <c r="IU25" s="47"/>
      <c r="IV25" s="485"/>
      <c r="IW25" s="512" t="str">
        <f t="shared" si="105"/>
        <v/>
      </c>
      <c r="IX25" s="512" t="str">
        <f t="shared" si="106"/>
        <v/>
      </c>
      <c r="IY25" s="512" t="str">
        <f t="shared" si="107"/>
        <v/>
      </c>
      <c r="IZ25" s="86"/>
      <c r="JA25" s="87"/>
      <c r="JB25" s="47"/>
      <c r="JC25" s="485"/>
      <c r="JD25" s="512" t="str">
        <f t="shared" si="108"/>
        <v/>
      </c>
      <c r="JE25" s="512" t="str">
        <f t="shared" si="109"/>
        <v/>
      </c>
      <c r="JF25" s="512" t="str">
        <f t="shared" si="110"/>
        <v/>
      </c>
      <c r="JG25" s="86"/>
      <c r="JH25" s="87"/>
      <c r="JI25" s="65"/>
      <c r="JJ25" s="485"/>
      <c r="JK25" s="512" t="str">
        <f t="shared" si="111"/>
        <v/>
      </c>
      <c r="JL25" s="512" t="str">
        <f t="shared" si="112"/>
        <v/>
      </c>
      <c r="JM25" s="512" t="str">
        <f t="shared" si="113"/>
        <v/>
      </c>
      <c r="JN25" s="86"/>
      <c r="JO25" s="87"/>
      <c r="JP25" s="65"/>
      <c r="JQ25" s="485"/>
      <c r="JR25" s="512" t="str">
        <f t="shared" si="114"/>
        <v/>
      </c>
      <c r="JS25" s="512" t="str">
        <f t="shared" si="115"/>
        <v/>
      </c>
      <c r="JT25" s="512" t="str">
        <f t="shared" si="116"/>
        <v/>
      </c>
      <c r="JU25" s="86"/>
    </row>
    <row r="26" spans="1:281" x14ac:dyDescent="0.15">
      <c r="A26" s="48" t="s">
        <v>33</v>
      </c>
      <c r="B26" s="566"/>
      <c r="C26" s="582"/>
      <c r="D26" s="568"/>
      <c r="E26" s="569"/>
      <c r="F26" s="569"/>
      <c r="G26" s="569"/>
      <c r="H26" s="570"/>
      <c r="I26" s="566"/>
      <c r="J26" s="567"/>
      <c r="K26" s="568"/>
      <c r="L26" s="569" t="str">
        <f t="shared" si="0"/>
        <v/>
      </c>
      <c r="M26" s="569" t="str">
        <f t="shared" si="1"/>
        <v/>
      </c>
      <c r="N26" s="569" t="str">
        <f t="shared" si="2"/>
        <v/>
      </c>
      <c r="O26" s="570"/>
      <c r="P26" s="82"/>
      <c r="Q26" s="478"/>
      <c r="R26" s="483"/>
      <c r="S26" s="510" t="str">
        <f t="shared" si="3"/>
        <v/>
      </c>
      <c r="T26" s="510" t="str">
        <f t="shared" si="4"/>
        <v/>
      </c>
      <c r="U26" s="510" t="str">
        <f t="shared" si="5"/>
        <v/>
      </c>
      <c r="V26" s="83"/>
      <c r="W26" s="82"/>
      <c r="X26" s="478"/>
      <c r="Y26" s="483"/>
      <c r="Z26" s="510" t="str">
        <f t="shared" si="6"/>
        <v/>
      </c>
      <c r="AA26" s="510" t="str">
        <f t="shared" si="7"/>
        <v/>
      </c>
      <c r="AB26" s="510" t="str">
        <f t="shared" si="8"/>
        <v/>
      </c>
      <c r="AC26" s="83"/>
      <c r="AD26" s="82"/>
      <c r="AE26" s="45"/>
      <c r="AF26" s="483"/>
      <c r="AG26" s="510" t="str">
        <f t="shared" si="9"/>
        <v/>
      </c>
      <c r="AH26" s="510" t="str">
        <f t="shared" si="10"/>
        <v/>
      </c>
      <c r="AI26" s="510" t="str">
        <f t="shared" si="11"/>
        <v/>
      </c>
      <c r="AJ26" s="83"/>
      <c r="AK26" s="82"/>
      <c r="AL26" s="45"/>
      <c r="AM26" s="483"/>
      <c r="AN26" s="510" t="str">
        <f t="shared" si="12"/>
        <v/>
      </c>
      <c r="AO26" s="510" t="str">
        <f t="shared" si="13"/>
        <v/>
      </c>
      <c r="AP26" s="510" t="str">
        <f t="shared" si="14"/>
        <v/>
      </c>
      <c r="AQ26" s="83"/>
      <c r="AR26" s="82"/>
      <c r="AS26" s="45"/>
      <c r="AT26" s="483"/>
      <c r="AU26" s="510" t="str">
        <f t="shared" si="15"/>
        <v/>
      </c>
      <c r="AV26" s="510" t="str">
        <f t="shared" si="16"/>
        <v/>
      </c>
      <c r="AW26" s="510" t="str">
        <f t="shared" si="17"/>
        <v/>
      </c>
      <c r="AX26" s="83"/>
      <c r="AY26" s="82"/>
      <c r="AZ26" s="45"/>
      <c r="BA26" s="483"/>
      <c r="BB26" s="510" t="str">
        <f t="shared" si="18"/>
        <v/>
      </c>
      <c r="BC26" s="510" t="str">
        <f t="shared" si="19"/>
        <v/>
      </c>
      <c r="BD26" s="510" t="str">
        <f t="shared" si="20"/>
        <v/>
      </c>
      <c r="BE26" s="83"/>
      <c r="BF26" s="82"/>
      <c r="BG26" s="45"/>
      <c r="BH26" s="483"/>
      <c r="BI26" s="510" t="str">
        <f t="shared" si="21"/>
        <v/>
      </c>
      <c r="BJ26" s="510" t="str">
        <f t="shared" si="22"/>
        <v/>
      </c>
      <c r="BK26" s="510" t="str">
        <f t="shared" si="23"/>
        <v/>
      </c>
      <c r="BL26" s="83"/>
      <c r="BM26" s="82"/>
      <c r="BN26" s="45"/>
      <c r="BO26" s="483"/>
      <c r="BP26" s="510" t="str">
        <f t="shared" si="24"/>
        <v/>
      </c>
      <c r="BQ26" s="510" t="str">
        <f t="shared" si="25"/>
        <v/>
      </c>
      <c r="BR26" s="510" t="str">
        <f t="shared" si="26"/>
        <v/>
      </c>
      <c r="BS26" s="83"/>
      <c r="BT26" s="82"/>
      <c r="BU26" s="45"/>
      <c r="BV26" s="483"/>
      <c r="BW26" s="510" t="str">
        <f t="shared" si="27"/>
        <v/>
      </c>
      <c r="BX26" s="510" t="str">
        <f t="shared" si="28"/>
        <v/>
      </c>
      <c r="BY26" s="510" t="str">
        <f t="shared" si="29"/>
        <v/>
      </c>
      <c r="BZ26" s="83"/>
      <c r="CA26" s="82"/>
      <c r="CB26" s="45"/>
      <c r="CC26" s="483"/>
      <c r="CD26" s="510" t="str">
        <f t="shared" si="30"/>
        <v/>
      </c>
      <c r="CE26" s="510" t="str">
        <f t="shared" si="31"/>
        <v/>
      </c>
      <c r="CF26" s="510" t="str">
        <f t="shared" si="32"/>
        <v/>
      </c>
      <c r="CG26" s="83"/>
      <c r="CH26" s="82"/>
      <c r="CI26" s="45"/>
      <c r="CJ26" s="483"/>
      <c r="CK26" s="510" t="str">
        <f t="shared" si="33"/>
        <v/>
      </c>
      <c r="CL26" s="510" t="str">
        <f t="shared" si="34"/>
        <v/>
      </c>
      <c r="CM26" s="510" t="str">
        <f t="shared" si="35"/>
        <v/>
      </c>
      <c r="CN26" s="83"/>
      <c r="CO26" s="82"/>
      <c r="CP26" s="45"/>
      <c r="CQ26" s="483"/>
      <c r="CR26" s="510" t="str">
        <f t="shared" si="36"/>
        <v/>
      </c>
      <c r="CS26" s="510" t="str">
        <f t="shared" si="37"/>
        <v/>
      </c>
      <c r="CT26" s="510" t="str">
        <f t="shared" si="38"/>
        <v/>
      </c>
      <c r="CU26" s="83"/>
      <c r="CV26" s="589"/>
      <c r="CW26" s="590"/>
      <c r="CX26" s="483"/>
      <c r="CY26" s="510" t="str">
        <f t="shared" si="39"/>
        <v/>
      </c>
      <c r="CZ26" s="510" t="str">
        <f t="shared" si="40"/>
        <v/>
      </c>
      <c r="DA26" s="510" t="str">
        <f t="shared" si="41"/>
        <v/>
      </c>
      <c r="DB26" s="597"/>
      <c r="DC26" s="589"/>
      <c r="DD26" s="590"/>
      <c r="DE26" s="602"/>
      <c r="DF26" s="603" t="str">
        <f t="shared" si="42"/>
        <v/>
      </c>
      <c r="DG26" s="603" t="str">
        <f t="shared" si="43"/>
        <v/>
      </c>
      <c r="DH26" s="603" t="str">
        <f t="shared" si="44"/>
        <v/>
      </c>
      <c r="DI26" s="597"/>
      <c r="DJ26" s="589"/>
      <c r="DK26" s="590"/>
      <c r="DL26" s="602"/>
      <c r="DM26" s="603" t="str">
        <f t="shared" si="45"/>
        <v/>
      </c>
      <c r="DN26" s="603" t="str">
        <f t="shared" si="46"/>
        <v/>
      </c>
      <c r="DO26" s="603" t="str">
        <f t="shared" si="47"/>
        <v/>
      </c>
      <c r="DP26" s="597"/>
      <c r="DQ26" s="589"/>
      <c r="DR26" s="590"/>
      <c r="DS26" s="602"/>
      <c r="DT26" s="603" t="str">
        <f t="shared" si="48"/>
        <v/>
      </c>
      <c r="DU26" s="603" t="str">
        <f t="shared" si="49"/>
        <v/>
      </c>
      <c r="DV26" s="603" t="str">
        <f t="shared" si="50"/>
        <v/>
      </c>
      <c r="DW26" s="597"/>
      <c r="DX26" s="589"/>
      <c r="DY26" s="590"/>
      <c r="DZ26" s="602"/>
      <c r="EA26" s="603" t="str">
        <f t="shared" si="51"/>
        <v/>
      </c>
      <c r="EB26" s="603" t="str">
        <f t="shared" si="52"/>
        <v/>
      </c>
      <c r="EC26" s="603" t="str">
        <f t="shared" si="53"/>
        <v/>
      </c>
      <c r="ED26" s="597"/>
      <c r="EE26" s="589"/>
      <c r="EF26" s="590"/>
      <c r="EG26" s="602"/>
      <c r="EH26" s="603" t="str">
        <f t="shared" si="54"/>
        <v/>
      </c>
      <c r="EI26" s="603" t="str">
        <f t="shared" si="55"/>
        <v/>
      </c>
      <c r="EJ26" s="603" t="str">
        <f t="shared" si="56"/>
        <v/>
      </c>
      <c r="EK26" s="597"/>
      <c r="EL26" s="589"/>
      <c r="EM26" s="590"/>
      <c r="EN26" s="602"/>
      <c r="EO26" s="603" t="str">
        <f t="shared" si="57"/>
        <v/>
      </c>
      <c r="EP26" s="603" t="str">
        <f t="shared" si="58"/>
        <v/>
      </c>
      <c r="EQ26" s="603" t="str">
        <f t="shared" si="59"/>
        <v/>
      </c>
      <c r="ER26" s="597"/>
      <c r="ES26" s="589"/>
      <c r="ET26" s="590"/>
      <c r="EU26" s="602"/>
      <c r="EV26" s="603" t="str">
        <f t="shared" si="60"/>
        <v/>
      </c>
      <c r="EW26" s="603" t="str">
        <f t="shared" si="61"/>
        <v/>
      </c>
      <c r="EX26" s="603" t="str">
        <f t="shared" si="62"/>
        <v/>
      </c>
      <c r="EY26" s="597"/>
      <c r="EZ26" s="589"/>
      <c r="FA26" s="590"/>
      <c r="FB26" s="602"/>
      <c r="FC26" s="603" t="str">
        <f t="shared" si="63"/>
        <v/>
      </c>
      <c r="FD26" s="603" t="str">
        <f t="shared" si="64"/>
        <v/>
      </c>
      <c r="FE26" s="603" t="str">
        <f t="shared" si="65"/>
        <v/>
      </c>
      <c r="FF26" s="597"/>
      <c r="FG26" s="589"/>
      <c r="FH26" s="604"/>
      <c r="FI26" s="602"/>
      <c r="FJ26" s="603" t="str">
        <f t="shared" si="66"/>
        <v/>
      </c>
      <c r="FK26" s="603" t="str">
        <f t="shared" si="67"/>
        <v/>
      </c>
      <c r="FL26" s="603" t="str">
        <f t="shared" si="68"/>
        <v/>
      </c>
      <c r="FM26" s="597"/>
      <c r="FN26" s="589"/>
      <c r="FO26" s="590"/>
      <c r="FP26" s="602"/>
      <c r="FQ26" s="603" t="str">
        <f t="shared" si="69"/>
        <v/>
      </c>
      <c r="FR26" s="603" t="str">
        <f t="shared" si="70"/>
        <v/>
      </c>
      <c r="FS26" s="603" t="str">
        <f t="shared" si="71"/>
        <v/>
      </c>
      <c r="FT26" s="597"/>
      <c r="FU26" s="589"/>
      <c r="FV26" s="590"/>
      <c r="FW26" s="602"/>
      <c r="FX26" s="603" t="str">
        <f t="shared" si="72"/>
        <v/>
      </c>
      <c r="FY26" s="603" t="str">
        <f t="shared" si="73"/>
        <v/>
      </c>
      <c r="FZ26" s="603" t="str">
        <f t="shared" si="74"/>
        <v/>
      </c>
      <c r="GA26" s="597"/>
      <c r="GB26" s="82"/>
      <c r="GC26" s="478"/>
      <c r="GD26" s="483"/>
      <c r="GE26" s="510" t="str">
        <f t="shared" si="75"/>
        <v/>
      </c>
      <c r="GF26" s="510" t="str">
        <f t="shared" si="76"/>
        <v/>
      </c>
      <c r="GG26" s="510" t="str">
        <f t="shared" si="77"/>
        <v/>
      </c>
      <c r="GH26" s="83"/>
      <c r="GI26" s="82"/>
      <c r="GJ26" s="45"/>
      <c r="GK26" s="483"/>
      <c r="GL26" s="510" t="str">
        <f t="shared" si="78"/>
        <v/>
      </c>
      <c r="GM26" s="510" t="str">
        <f t="shared" si="79"/>
        <v/>
      </c>
      <c r="GN26" s="510" t="str">
        <f t="shared" si="80"/>
        <v/>
      </c>
      <c r="GO26" s="83"/>
      <c r="GP26" s="82"/>
      <c r="GQ26" s="45"/>
      <c r="GR26" s="483"/>
      <c r="GS26" s="510" t="str">
        <f t="shared" si="81"/>
        <v/>
      </c>
      <c r="GT26" s="510" t="str">
        <f t="shared" si="82"/>
        <v/>
      </c>
      <c r="GU26" s="510" t="str">
        <f t="shared" si="83"/>
        <v/>
      </c>
      <c r="GV26" s="83"/>
      <c r="GW26" s="82"/>
      <c r="GX26" s="45"/>
      <c r="GY26" s="483"/>
      <c r="GZ26" s="510" t="str">
        <f t="shared" si="84"/>
        <v/>
      </c>
      <c r="HA26" s="510" t="str">
        <f t="shared" si="85"/>
        <v/>
      </c>
      <c r="HB26" s="510" t="str">
        <f t="shared" si="86"/>
        <v/>
      </c>
      <c r="HC26" s="83"/>
      <c r="HD26" s="82"/>
      <c r="HE26" s="45"/>
      <c r="HF26" s="483"/>
      <c r="HG26" s="510" t="str">
        <f t="shared" si="87"/>
        <v/>
      </c>
      <c r="HH26" s="510" t="str">
        <f t="shared" si="88"/>
        <v/>
      </c>
      <c r="HI26" s="510" t="str">
        <f t="shared" si="89"/>
        <v/>
      </c>
      <c r="HJ26" s="83"/>
      <c r="HK26" s="82"/>
      <c r="HL26" s="45"/>
      <c r="HM26" s="483"/>
      <c r="HN26" s="510" t="str">
        <f t="shared" si="90"/>
        <v/>
      </c>
      <c r="HO26" s="510" t="str">
        <f t="shared" si="91"/>
        <v/>
      </c>
      <c r="HP26" s="510" t="str">
        <f t="shared" si="92"/>
        <v/>
      </c>
      <c r="HQ26" s="83"/>
      <c r="HR26" s="82"/>
      <c r="HS26" s="45"/>
      <c r="HT26" s="483"/>
      <c r="HU26" s="510" t="str">
        <f t="shared" si="93"/>
        <v/>
      </c>
      <c r="HV26" s="510" t="str">
        <f t="shared" si="94"/>
        <v/>
      </c>
      <c r="HW26" s="510" t="str">
        <f t="shared" si="95"/>
        <v/>
      </c>
      <c r="HX26" s="83"/>
      <c r="HY26" s="82"/>
      <c r="HZ26" s="45"/>
      <c r="IA26" s="483"/>
      <c r="IB26" s="510" t="str">
        <f t="shared" si="96"/>
        <v/>
      </c>
      <c r="IC26" s="510" t="str">
        <f t="shared" si="97"/>
        <v/>
      </c>
      <c r="ID26" s="510" t="str">
        <f t="shared" si="98"/>
        <v/>
      </c>
      <c r="IE26" s="83"/>
      <c r="IF26" s="82"/>
      <c r="IG26" s="45"/>
      <c r="IH26" s="483"/>
      <c r="II26" s="510" t="str">
        <f t="shared" si="99"/>
        <v/>
      </c>
      <c r="IJ26" s="510" t="str">
        <f t="shared" si="100"/>
        <v/>
      </c>
      <c r="IK26" s="510" t="str">
        <f t="shared" si="101"/>
        <v/>
      </c>
      <c r="IL26" s="83"/>
      <c r="IM26" s="82"/>
      <c r="IN26" s="45"/>
      <c r="IO26" s="483"/>
      <c r="IP26" s="510" t="str">
        <f t="shared" si="102"/>
        <v/>
      </c>
      <c r="IQ26" s="510" t="str">
        <f t="shared" si="103"/>
        <v/>
      </c>
      <c r="IR26" s="510" t="str">
        <f t="shared" si="104"/>
        <v/>
      </c>
      <c r="IS26" s="83"/>
      <c r="IT26" s="82"/>
      <c r="IU26" s="45"/>
      <c r="IV26" s="483"/>
      <c r="IW26" s="510" t="str">
        <f t="shared" si="105"/>
        <v/>
      </c>
      <c r="IX26" s="510" t="str">
        <f t="shared" si="106"/>
        <v/>
      </c>
      <c r="IY26" s="510" t="str">
        <f t="shared" si="107"/>
        <v/>
      </c>
      <c r="IZ26" s="83"/>
      <c r="JA26" s="82"/>
      <c r="JB26" s="45"/>
      <c r="JC26" s="483"/>
      <c r="JD26" s="510" t="str">
        <f t="shared" si="108"/>
        <v/>
      </c>
      <c r="JE26" s="510" t="str">
        <f t="shared" si="109"/>
        <v/>
      </c>
      <c r="JF26" s="510" t="str">
        <f t="shared" si="110"/>
        <v/>
      </c>
      <c r="JG26" s="83"/>
      <c r="JH26" s="82"/>
      <c r="JI26" s="63"/>
      <c r="JJ26" s="483"/>
      <c r="JK26" s="510" t="str">
        <f t="shared" si="111"/>
        <v/>
      </c>
      <c r="JL26" s="510" t="str">
        <f t="shared" si="112"/>
        <v/>
      </c>
      <c r="JM26" s="510" t="str">
        <f t="shared" si="113"/>
        <v/>
      </c>
      <c r="JN26" s="83"/>
      <c r="JO26" s="82"/>
      <c r="JP26" s="63"/>
      <c r="JQ26" s="483"/>
      <c r="JR26" s="510" t="str">
        <f t="shared" si="114"/>
        <v/>
      </c>
      <c r="JS26" s="510" t="str">
        <f t="shared" si="115"/>
        <v/>
      </c>
      <c r="JT26" s="510" t="str">
        <f t="shared" si="116"/>
        <v/>
      </c>
      <c r="JU26" s="83"/>
    </row>
    <row r="27" spans="1:281" x14ac:dyDescent="0.15">
      <c r="A27" s="48" t="s">
        <v>38</v>
      </c>
      <c r="B27" s="583"/>
      <c r="C27" s="584"/>
      <c r="D27" s="585"/>
      <c r="E27" s="586"/>
      <c r="F27" s="586"/>
      <c r="G27" s="586"/>
      <c r="H27" s="587"/>
      <c r="I27" s="583"/>
      <c r="J27" s="588"/>
      <c r="K27" s="585"/>
      <c r="L27" s="586" t="str">
        <f t="shared" si="0"/>
        <v/>
      </c>
      <c r="M27" s="586" t="str">
        <f t="shared" si="1"/>
        <v/>
      </c>
      <c r="N27" s="586" t="str">
        <f t="shared" si="2"/>
        <v/>
      </c>
      <c r="O27" s="587"/>
      <c r="P27" s="88"/>
      <c r="Q27" s="480"/>
      <c r="R27" s="486"/>
      <c r="S27" s="513" t="str">
        <f t="shared" si="3"/>
        <v/>
      </c>
      <c r="T27" s="513" t="str">
        <f t="shared" si="4"/>
        <v/>
      </c>
      <c r="U27" s="513" t="str">
        <f t="shared" si="5"/>
        <v/>
      </c>
      <c r="V27" s="89"/>
      <c r="W27" s="88"/>
      <c r="X27" s="480"/>
      <c r="Y27" s="486"/>
      <c r="Z27" s="513" t="str">
        <f t="shared" si="6"/>
        <v/>
      </c>
      <c r="AA27" s="513" t="str">
        <f t="shared" si="7"/>
        <v/>
      </c>
      <c r="AB27" s="513" t="str">
        <f t="shared" si="8"/>
        <v/>
      </c>
      <c r="AC27" s="89"/>
      <c r="AD27" s="88"/>
      <c r="AE27" s="55"/>
      <c r="AF27" s="486"/>
      <c r="AG27" s="513" t="str">
        <f t="shared" si="9"/>
        <v/>
      </c>
      <c r="AH27" s="513" t="str">
        <f t="shared" si="10"/>
        <v/>
      </c>
      <c r="AI27" s="513" t="str">
        <f t="shared" si="11"/>
        <v/>
      </c>
      <c r="AJ27" s="89"/>
      <c r="AK27" s="88"/>
      <c r="AL27" s="55"/>
      <c r="AM27" s="486"/>
      <c r="AN27" s="513" t="str">
        <f t="shared" si="12"/>
        <v/>
      </c>
      <c r="AO27" s="513" t="str">
        <f t="shared" si="13"/>
        <v/>
      </c>
      <c r="AP27" s="513" t="str">
        <f t="shared" si="14"/>
        <v/>
      </c>
      <c r="AQ27" s="89"/>
      <c r="AR27" s="88"/>
      <c r="AS27" s="55"/>
      <c r="AT27" s="486"/>
      <c r="AU27" s="513" t="str">
        <f t="shared" si="15"/>
        <v/>
      </c>
      <c r="AV27" s="513" t="str">
        <f t="shared" si="16"/>
        <v/>
      </c>
      <c r="AW27" s="513" t="str">
        <f t="shared" si="17"/>
        <v/>
      </c>
      <c r="AX27" s="89"/>
      <c r="AY27" s="88"/>
      <c r="AZ27" s="55"/>
      <c r="BA27" s="486"/>
      <c r="BB27" s="513" t="str">
        <f t="shared" si="18"/>
        <v/>
      </c>
      <c r="BC27" s="513" t="str">
        <f t="shared" si="19"/>
        <v/>
      </c>
      <c r="BD27" s="513" t="str">
        <f t="shared" si="20"/>
        <v/>
      </c>
      <c r="BE27" s="89"/>
      <c r="BF27" s="88"/>
      <c r="BG27" s="55"/>
      <c r="BH27" s="486"/>
      <c r="BI27" s="513" t="str">
        <f t="shared" si="21"/>
        <v/>
      </c>
      <c r="BJ27" s="513" t="str">
        <f t="shared" si="22"/>
        <v/>
      </c>
      <c r="BK27" s="513" t="str">
        <f t="shared" si="23"/>
        <v/>
      </c>
      <c r="BL27" s="89"/>
      <c r="BM27" s="88"/>
      <c r="BN27" s="55"/>
      <c r="BO27" s="486"/>
      <c r="BP27" s="513" t="str">
        <f t="shared" si="24"/>
        <v/>
      </c>
      <c r="BQ27" s="513" t="str">
        <f t="shared" si="25"/>
        <v/>
      </c>
      <c r="BR27" s="513" t="str">
        <f t="shared" si="26"/>
        <v/>
      </c>
      <c r="BS27" s="89"/>
      <c r="BT27" s="88"/>
      <c r="BU27" s="55"/>
      <c r="BV27" s="486"/>
      <c r="BW27" s="513" t="str">
        <f t="shared" si="27"/>
        <v/>
      </c>
      <c r="BX27" s="513" t="str">
        <f t="shared" si="28"/>
        <v/>
      </c>
      <c r="BY27" s="513" t="str">
        <f t="shared" si="29"/>
        <v/>
      </c>
      <c r="BZ27" s="89"/>
      <c r="CA27" s="88"/>
      <c r="CB27" s="55"/>
      <c r="CC27" s="486"/>
      <c r="CD27" s="513" t="str">
        <f t="shared" si="30"/>
        <v/>
      </c>
      <c r="CE27" s="513" t="str">
        <f t="shared" si="31"/>
        <v/>
      </c>
      <c r="CF27" s="513" t="str">
        <f t="shared" si="32"/>
        <v/>
      </c>
      <c r="CG27" s="89"/>
      <c r="CH27" s="88"/>
      <c r="CI27" s="55"/>
      <c r="CJ27" s="486"/>
      <c r="CK27" s="513" t="str">
        <f t="shared" si="33"/>
        <v/>
      </c>
      <c r="CL27" s="513" t="str">
        <f t="shared" si="34"/>
        <v/>
      </c>
      <c r="CM27" s="513" t="str">
        <f t="shared" si="35"/>
        <v/>
      </c>
      <c r="CN27" s="89"/>
      <c r="CO27" s="88"/>
      <c r="CP27" s="55"/>
      <c r="CQ27" s="486"/>
      <c r="CR27" s="513" t="str">
        <f t="shared" si="36"/>
        <v/>
      </c>
      <c r="CS27" s="513" t="str">
        <f t="shared" si="37"/>
        <v/>
      </c>
      <c r="CT27" s="513" t="str">
        <f t="shared" si="38"/>
        <v/>
      </c>
      <c r="CU27" s="89"/>
      <c r="CV27" s="595"/>
      <c r="CW27" s="596"/>
      <c r="CX27" s="486"/>
      <c r="CY27" s="513" t="str">
        <f t="shared" si="39"/>
        <v/>
      </c>
      <c r="CZ27" s="513" t="str">
        <f t="shared" si="40"/>
        <v/>
      </c>
      <c r="DA27" s="513" t="str">
        <f t="shared" si="41"/>
        <v/>
      </c>
      <c r="DB27" s="600"/>
      <c r="DC27" s="595"/>
      <c r="DD27" s="596"/>
      <c r="DE27" s="611"/>
      <c r="DF27" s="612" t="str">
        <f t="shared" si="42"/>
        <v/>
      </c>
      <c r="DG27" s="612" t="str">
        <f t="shared" si="43"/>
        <v/>
      </c>
      <c r="DH27" s="612" t="str">
        <f t="shared" si="44"/>
        <v/>
      </c>
      <c r="DI27" s="600"/>
      <c r="DJ27" s="595"/>
      <c r="DK27" s="596"/>
      <c r="DL27" s="611"/>
      <c r="DM27" s="612" t="str">
        <f t="shared" si="45"/>
        <v/>
      </c>
      <c r="DN27" s="612" t="str">
        <f t="shared" si="46"/>
        <v/>
      </c>
      <c r="DO27" s="612" t="str">
        <f t="shared" si="47"/>
        <v/>
      </c>
      <c r="DP27" s="600"/>
      <c r="DQ27" s="595"/>
      <c r="DR27" s="596"/>
      <c r="DS27" s="611"/>
      <c r="DT27" s="612" t="str">
        <f t="shared" si="48"/>
        <v/>
      </c>
      <c r="DU27" s="612" t="str">
        <f t="shared" si="49"/>
        <v/>
      </c>
      <c r="DV27" s="612" t="str">
        <f t="shared" si="50"/>
        <v/>
      </c>
      <c r="DW27" s="600"/>
      <c r="DX27" s="595"/>
      <c r="DY27" s="596"/>
      <c r="DZ27" s="611"/>
      <c r="EA27" s="612" t="str">
        <f t="shared" si="51"/>
        <v/>
      </c>
      <c r="EB27" s="612" t="str">
        <f t="shared" si="52"/>
        <v/>
      </c>
      <c r="EC27" s="612" t="str">
        <f t="shared" si="53"/>
        <v/>
      </c>
      <c r="ED27" s="600"/>
      <c r="EE27" s="595"/>
      <c r="EF27" s="596"/>
      <c r="EG27" s="611"/>
      <c r="EH27" s="612" t="str">
        <f t="shared" si="54"/>
        <v/>
      </c>
      <c r="EI27" s="612" t="str">
        <f t="shared" si="55"/>
        <v/>
      </c>
      <c r="EJ27" s="612" t="str">
        <f t="shared" si="56"/>
        <v/>
      </c>
      <c r="EK27" s="600"/>
      <c r="EL27" s="595"/>
      <c r="EM27" s="596"/>
      <c r="EN27" s="611"/>
      <c r="EO27" s="612" t="str">
        <f t="shared" si="57"/>
        <v/>
      </c>
      <c r="EP27" s="612" t="str">
        <f t="shared" si="58"/>
        <v/>
      </c>
      <c r="EQ27" s="612" t="str">
        <f t="shared" si="59"/>
        <v/>
      </c>
      <c r="ER27" s="600"/>
      <c r="ES27" s="595"/>
      <c r="ET27" s="596"/>
      <c r="EU27" s="611"/>
      <c r="EV27" s="612" t="str">
        <f t="shared" si="60"/>
        <v/>
      </c>
      <c r="EW27" s="612" t="str">
        <f t="shared" si="61"/>
        <v/>
      </c>
      <c r="EX27" s="612" t="str">
        <f t="shared" si="62"/>
        <v/>
      </c>
      <c r="EY27" s="600"/>
      <c r="EZ27" s="595"/>
      <c r="FA27" s="596"/>
      <c r="FB27" s="611"/>
      <c r="FC27" s="612" t="str">
        <f t="shared" si="63"/>
        <v/>
      </c>
      <c r="FD27" s="612" t="str">
        <f t="shared" si="64"/>
        <v/>
      </c>
      <c r="FE27" s="612" t="str">
        <f t="shared" si="65"/>
        <v/>
      </c>
      <c r="FF27" s="600"/>
      <c r="FG27" s="595"/>
      <c r="FH27" s="613"/>
      <c r="FI27" s="611"/>
      <c r="FJ27" s="612" t="str">
        <f t="shared" si="66"/>
        <v/>
      </c>
      <c r="FK27" s="612" t="str">
        <f t="shared" si="67"/>
        <v/>
      </c>
      <c r="FL27" s="612" t="str">
        <f t="shared" si="68"/>
        <v/>
      </c>
      <c r="FM27" s="600"/>
      <c r="FN27" s="595"/>
      <c r="FO27" s="596"/>
      <c r="FP27" s="611"/>
      <c r="FQ27" s="612" t="str">
        <f t="shared" si="69"/>
        <v/>
      </c>
      <c r="FR27" s="612" t="str">
        <f t="shared" si="70"/>
        <v/>
      </c>
      <c r="FS27" s="612" t="str">
        <f t="shared" si="71"/>
        <v/>
      </c>
      <c r="FT27" s="600"/>
      <c r="FU27" s="595"/>
      <c r="FV27" s="596"/>
      <c r="FW27" s="611"/>
      <c r="FX27" s="612" t="str">
        <f t="shared" si="72"/>
        <v/>
      </c>
      <c r="FY27" s="612" t="str">
        <f t="shared" si="73"/>
        <v/>
      </c>
      <c r="FZ27" s="612" t="str">
        <f t="shared" si="74"/>
        <v/>
      </c>
      <c r="GA27" s="600"/>
      <c r="GB27" s="88"/>
      <c r="GC27" s="480"/>
      <c r="GD27" s="486"/>
      <c r="GE27" s="513" t="str">
        <f t="shared" si="75"/>
        <v/>
      </c>
      <c r="GF27" s="513" t="str">
        <f t="shared" si="76"/>
        <v/>
      </c>
      <c r="GG27" s="513" t="str">
        <f t="shared" si="77"/>
        <v/>
      </c>
      <c r="GH27" s="89"/>
      <c r="GI27" s="88"/>
      <c r="GJ27" s="55"/>
      <c r="GK27" s="486"/>
      <c r="GL27" s="513" t="str">
        <f t="shared" si="78"/>
        <v/>
      </c>
      <c r="GM27" s="513" t="str">
        <f t="shared" si="79"/>
        <v/>
      </c>
      <c r="GN27" s="513" t="str">
        <f t="shared" si="80"/>
        <v/>
      </c>
      <c r="GO27" s="89"/>
      <c r="GP27" s="88"/>
      <c r="GQ27" s="55"/>
      <c r="GR27" s="486"/>
      <c r="GS27" s="513" t="str">
        <f t="shared" si="81"/>
        <v/>
      </c>
      <c r="GT27" s="513" t="str">
        <f t="shared" si="82"/>
        <v/>
      </c>
      <c r="GU27" s="513" t="str">
        <f t="shared" si="83"/>
        <v/>
      </c>
      <c r="GV27" s="89"/>
      <c r="GW27" s="88"/>
      <c r="GX27" s="55"/>
      <c r="GY27" s="486"/>
      <c r="GZ27" s="513" t="str">
        <f t="shared" si="84"/>
        <v/>
      </c>
      <c r="HA27" s="513" t="str">
        <f t="shared" si="85"/>
        <v/>
      </c>
      <c r="HB27" s="513" t="str">
        <f t="shared" si="86"/>
        <v/>
      </c>
      <c r="HC27" s="89"/>
      <c r="HD27" s="88"/>
      <c r="HE27" s="55"/>
      <c r="HF27" s="486"/>
      <c r="HG27" s="513" t="str">
        <f t="shared" si="87"/>
        <v/>
      </c>
      <c r="HH27" s="513" t="str">
        <f t="shared" si="88"/>
        <v/>
      </c>
      <c r="HI27" s="513" t="str">
        <f t="shared" si="89"/>
        <v/>
      </c>
      <c r="HJ27" s="89"/>
      <c r="HK27" s="88"/>
      <c r="HL27" s="55"/>
      <c r="HM27" s="486"/>
      <c r="HN27" s="513" t="str">
        <f t="shared" si="90"/>
        <v/>
      </c>
      <c r="HO27" s="513" t="str">
        <f t="shared" si="91"/>
        <v/>
      </c>
      <c r="HP27" s="513" t="str">
        <f t="shared" si="92"/>
        <v/>
      </c>
      <c r="HQ27" s="89"/>
      <c r="HR27" s="88"/>
      <c r="HS27" s="55"/>
      <c r="HT27" s="486"/>
      <c r="HU27" s="513" t="str">
        <f t="shared" si="93"/>
        <v/>
      </c>
      <c r="HV27" s="513" t="str">
        <f t="shared" si="94"/>
        <v/>
      </c>
      <c r="HW27" s="513" t="str">
        <f t="shared" si="95"/>
        <v/>
      </c>
      <c r="HX27" s="89"/>
      <c r="HY27" s="88"/>
      <c r="HZ27" s="55"/>
      <c r="IA27" s="486"/>
      <c r="IB27" s="513" t="str">
        <f t="shared" si="96"/>
        <v/>
      </c>
      <c r="IC27" s="513" t="str">
        <f t="shared" si="97"/>
        <v/>
      </c>
      <c r="ID27" s="513" t="str">
        <f t="shared" si="98"/>
        <v/>
      </c>
      <c r="IE27" s="89"/>
      <c r="IF27" s="88"/>
      <c r="IG27" s="55"/>
      <c r="IH27" s="486"/>
      <c r="II27" s="513" t="str">
        <f t="shared" si="99"/>
        <v/>
      </c>
      <c r="IJ27" s="513" t="str">
        <f t="shared" si="100"/>
        <v/>
      </c>
      <c r="IK27" s="513" t="str">
        <f t="shared" si="101"/>
        <v/>
      </c>
      <c r="IL27" s="89"/>
      <c r="IM27" s="88"/>
      <c r="IN27" s="55"/>
      <c r="IO27" s="486"/>
      <c r="IP27" s="513" t="str">
        <f t="shared" si="102"/>
        <v/>
      </c>
      <c r="IQ27" s="513" t="str">
        <f t="shared" si="103"/>
        <v/>
      </c>
      <c r="IR27" s="513" t="str">
        <f t="shared" si="104"/>
        <v/>
      </c>
      <c r="IS27" s="89"/>
      <c r="IT27" s="88"/>
      <c r="IU27" s="55"/>
      <c r="IV27" s="486"/>
      <c r="IW27" s="513" t="str">
        <f t="shared" si="105"/>
        <v/>
      </c>
      <c r="IX27" s="513" t="str">
        <f t="shared" si="106"/>
        <v/>
      </c>
      <c r="IY27" s="513" t="str">
        <f t="shared" si="107"/>
        <v/>
      </c>
      <c r="IZ27" s="89"/>
      <c r="JA27" s="88"/>
      <c r="JB27" s="55"/>
      <c r="JC27" s="486"/>
      <c r="JD27" s="513" t="str">
        <f t="shared" si="108"/>
        <v/>
      </c>
      <c r="JE27" s="513" t="str">
        <f t="shared" si="109"/>
        <v/>
      </c>
      <c r="JF27" s="513" t="str">
        <f t="shared" si="110"/>
        <v/>
      </c>
      <c r="JG27" s="89"/>
      <c r="JH27" s="88"/>
      <c r="JI27" s="66"/>
      <c r="JJ27" s="486"/>
      <c r="JK27" s="513" t="str">
        <f t="shared" si="111"/>
        <v/>
      </c>
      <c r="JL27" s="513" t="str">
        <f t="shared" si="112"/>
        <v/>
      </c>
      <c r="JM27" s="513" t="str">
        <f t="shared" si="113"/>
        <v/>
      </c>
      <c r="JN27" s="89"/>
      <c r="JO27" s="88"/>
      <c r="JP27" s="66"/>
      <c r="JQ27" s="486"/>
      <c r="JR27" s="513" t="str">
        <f t="shared" si="114"/>
        <v/>
      </c>
      <c r="JS27" s="513" t="str">
        <f t="shared" si="115"/>
        <v/>
      </c>
      <c r="JT27" s="513" t="str">
        <f t="shared" si="116"/>
        <v/>
      </c>
      <c r="JU27" s="89"/>
    </row>
    <row r="28" spans="1:281" x14ac:dyDescent="0.15">
      <c r="D28" s="41"/>
      <c r="E28" s="41"/>
      <c r="F28" s="41"/>
      <c r="G28" s="41"/>
      <c r="H28" s="41"/>
      <c r="L28" s="41"/>
      <c r="M28" s="41"/>
      <c r="N28" s="41"/>
      <c r="S28" s="41"/>
      <c r="T28" s="41"/>
      <c r="U28" s="41"/>
      <c r="Z28" s="41"/>
      <c r="AA28" s="41"/>
      <c r="AB28" s="41"/>
      <c r="AG28" s="41"/>
      <c r="AH28" s="41"/>
      <c r="AI28" s="41"/>
      <c r="AN28" s="41"/>
      <c r="AO28" s="41"/>
      <c r="AP28" s="41"/>
      <c r="AU28" s="41"/>
      <c r="AV28" s="41"/>
      <c r="AW28" s="41"/>
      <c r="BB28" s="41"/>
      <c r="BC28" s="41"/>
      <c r="BD28" s="41"/>
      <c r="BI28" s="41"/>
      <c r="BJ28" s="41"/>
      <c r="BK28" s="41"/>
      <c r="BP28" s="41"/>
      <c r="BQ28" s="41"/>
      <c r="BR28" s="41"/>
      <c r="BW28" s="41"/>
      <c r="BX28" s="41"/>
      <c r="BY28" s="41"/>
      <c r="CD28" s="41"/>
      <c r="CE28" s="41"/>
      <c r="CF28" s="41"/>
      <c r="CK28" s="41"/>
      <c r="CL28" s="41"/>
      <c r="CM28" s="41"/>
      <c r="CR28" s="41"/>
      <c r="CS28" s="41"/>
      <c r="CT28" s="41"/>
      <c r="CY28" s="41"/>
      <c r="CZ28" s="41"/>
      <c r="DA28" s="41"/>
      <c r="DF28" s="41"/>
      <c r="DG28" s="41"/>
      <c r="DH28" s="41"/>
      <c r="DM28" s="41"/>
      <c r="DN28" s="41"/>
      <c r="DO28" s="41"/>
      <c r="DT28" s="41"/>
      <c r="DU28" s="41"/>
      <c r="DV28" s="41"/>
      <c r="EA28" s="41"/>
      <c r="EB28" s="41"/>
      <c r="EC28" s="41"/>
      <c r="EH28" s="41"/>
      <c r="EI28" s="41"/>
      <c r="EJ28" s="41"/>
      <c r="EO28" s="41"/>
      <c r="EP28" s="41"/>
      <c r="EQ28" s="41"/>
      <c r="EV28" s="41"/>
      <c r="EW28" s="41"/>
      <c r="EX28" s="41"/>
      <c r="FC28" s="41"/>
      <c r="FD28" s="41"/>
      <c r="FE28" s="41"/>
      <c r="FJ28" s="41"/>
      <c r="FK28" s="41"/>
      <c r="FL28" s="41"/>
      <c r="FQ28" s="41"/>
      <c r="FR28" s="41"/>
      <c r="FS28" s="41"/>
      <c r="FX28" s="41"/>
      <c r="FY28" s="41"/>
      <c r="FZ28" s="41"/>
      <c r="GE28" s="41"/>
      <c r="GF28" s="41"/>
      <c r="GG28" s="41"/>
      <c r="GL28" s="41"/>
      <c r="GM28" s="41"/>
      <c r="GN28" s="41"/>
      <c r="GS28" s="41"/>
      <c r="GT28" s="41"/>
      <c r="GU28" s="41"/>
      <c r="GZ28" s="41"/>
      <c r="HA28" s="41"/>
      <c r="HB28" s="41"/>
      <c r="HG28" s="41"/>
      <c r="HH28" s="41"/>
      <c r="HI28" s="41"/>
      <c r="HN28" s="41"/>
      <c r="HO28" s="41"/>
      <c r="HP28" s="41"/>
      <c r="HU28" s="41"/>
      <c r="HV28" s="41"/>
      <c r="HW28" s="41"/>
      <c r="IB28" s="41"/>
      <c r="IC28" s="41"/>
      <c r="ID28" s="41"/>
      <c r="II28" s="41"/>
      <c r="IJ28" s="41"/>
      <c r="IK28" s="41"/>
      <c r="IP28" s="41"/>
      <c r="IQ28" s="41"/>
      <c r="IR28" s="41"/>
      <c r="IW28" s="41"/>
      <c r="IX28" s="41"/>
      <c r="IY28" s="41"/>
      <c r="JD28" s="41"/>
      <c r="JE28" s="41"/>
      <c r="JF28" s="41"/>
      <c r="JK28" s="41"/>
      <c r="JL28" s="41"/>
      <c r="JM28" s="41"/>
      <c r="JR28" s="41"/>
      <c r="JS28" s="41"/>
      <c r="JT28" s="41"/>
    </row>
    <row r="29" spans="1:281" x14ac:dyDescent="0.15">
      <c r="D29" s="41"/>
      <c r="E29" s="41"/>
      <c r="F29" s="41"/>
      <c r="G29" s="41"/>
      <c r="H29" s="41" t="s">
        <v>235</v>
      </c>
      <c r="L29" s="41"/>
      <c r="M29" s="41"/>
      <c r="N29" s="41"/>
      <c r="S29" s="41"/>
      <c r="T29" s="41"/>
      <c r="U29" s="41"/>
      <c r="Z29" s="41"/>
      <c r="AA29" s="41"/>
      <c r="AB29" s="41"/>
      <c r="AG29" s="41"/>
      <c r="AH29" s="41"/>
      <c r="AI29" s="41"/>
      <c r="AN29" s="41"/>
      <c r="AO29" s="41"/>
      <c r="AP29" s="41"/>
      <c r="AU29" s="41"/>
      <c r="AV29" s="41"/>
      <c r="AW29" s="41"/>
      <c r="BB29" s="41"/>
      <c r="BC29" s="41"/>
      <c r="BD29" s="41"/>
      <c r="BI29" s="41"/>
      <c r="BJ29" s="41"/>
      <c r="BK29" s="41"/>
      <c r="BP29" s="41"/>
      <c r="BQ29" s="41"/>
      <c r="BR29" s="41"/>
      <c r="BW29" s="41"/>
      <c r="BX29" s="41"/>
      <c r="BY29" s="41"/>
      <c r="CD29" s="41"/>
      <c r="CE29" s="41"/>
      <c r="CF29" s="41"/>
      <c r="CK29" s="41"/>
      <c r="CL29" s="41"/>
      <c r="CM29" s="41"/>
      <c r="CR29" s="41"/>
      <c r="CS29" s="41"/>
      <c r="CT29" s="41"/>
      <c r="CY29" s="41"/>
      <c r="CZ29" s="41"/>
      <c r="DA29" s="41"/>
      <c r="DF29" s="41"/>
      <c r="DG29" s="41"/>
      <c r="DH29" s="41"/>
      <c r="DM29" s="41"/>
      <c r="DN29" s="41"/>
      <c r="DO29" s="41"/>
      <c r="DT29" s="41"/>
      <c r="DU29" s="41"/>
      <c r="DV29" s="41"/>
      <c r="EA29" s="41"/>
      <c r="EB29" s="41"/>
      <c r="EC29" s="41"/>
      <c r="EH29" s="41"/>
      <c r="EI29" s="41"/>
      <c r="EJ29" s="41"/>
      <c r="EO29" s="41"/>
      <c r="EP29" s="41"/>
      <c r="EQ29" s="41"/>
      <c r="EV29" s="41"/>
      <c r="EW29" s="41"/>
      <c r="EX29" s="41"/>
      <c r="FC29" s="41"/>
      <c r="FD29" s="41"/>
      <c r="FE29" s="41"/>
      <c r="FJ29" s="41"/>
      <c r="FK29" s="41"/>
      <c r="FL29" s="41"/>
      <c r="FQ29" s="41"/>
      <c r="FR29" s="41"/>
      <c r="FS29" s="41"/>
      <c r="FX29" s="41"/>
      <c r="FY29" s="41"/>
      <c r="FZ29" s="41"/>
      <c r="GE29" s="41"/>
      <c r="GF29" s="41"/>
      <c r="GG29" s="41"/>
      <c r="GL29" s="41"/>
      <c r="GM29" s="41"/>
      <c r="GN29" s="41"/>
      <c r="GS29" s="41"/>
      <c r="GT29" s="41"/>
      <c r="GU29" s="41"/>
      <c r="GZ29" s="41"/>
      <c r="HA29" s="41"/>
      <c r="HB29" s="41"/>
      <c r="HG29" s="41"/>
      <c r="HH29" s="41"/>
      <c r="HI29" s="41"/>
      <c r="HN29" s="41"/>
      <c r="HO29" s="41"/>
      <c r="HP29" s="41"/>
      <c r="HU29" s="41"/>
      <c r="HV29" s="41"/>
      <c r="HW29" s="41"/>
      <c r="IB29" s="41"/>
      <c r="IC29" s="41"/>
      <c r="ID29" s="41"/>
      <c r="II29" s="41"/>
      <c r="IJ29" s="41"/>
      <c r="IK29" s="41"/>
      <c r="IP29" s="41"/>
      <c r="IQ29" s="41"/>
      <c r="IR29" s="41"/>
      <c r="IW29" s="41"/>
      <c r="IX29" s="41"/>
      <c r="IY29" s="41"/>
      <c r="JD29" s="41"/>
      <c r="JE29" s="41"/>
      <c r="JF29" s="41"/>
      <c r="JK29" s="41"/>
      <c r="JL29" s="41"/>
      <c r="JM29" s="41"/>
      <c r="JR29" s="41"/>
      <c r="JS29" s="41"/>
      <c r="JT29" s="41"/>
    </row>
    <row r="30" spans="1:281" x14ac:dyDescent="0.15">
      <c r="H30" s="41" t="s">
        <v>236</v>
      </c>
    </row>
  </sheetData>
  <mergeCells count="80">
    <mergeCell ref="FG7:FH7"/>
    <mergeCell ref="GB7:GC7"/>
    <mergeCell ref="JO5:JP5"/>
    <mergeCell ref="JO7:JP7"/>
    <mergeCell ref="AD5:AE5"/>
    <mergeCell ref="AK5:AL5"/>
    <mergeCell ref="AR5:AS5"/>
    <mergeCell ref="CH7:CI7"/>
    <mergeCell ref="CO7:CP7"/>
    <mergeCell ref="CV7:CW7"/>
    <mergeCell ref="AY5:AZ5"/>
    <mergeCell ref="BF5:BG5"/>
    <mergeCell ref="BM5:BN5"/>
    <mergeCell ref="BT5:BU5"/>
    <mergeCell ref="CA5:CB5"/>
    <mergeCell ref="CH5:CI5"/>
    <mergeCell ref="CO5:CP5"/>
    <mergeCell ref="CV5:CW5"/>
    <mergeCell ref="W7:X7"/>
    <mergeCell ref="AD7:AE7"/>
    <mergeCell ref="AK7:AL7"/>
    <mergeCell ref="AR7:AS7"/>
    <mergeCell ref="W5:X5"/>
    <mergeCell ref="AY7:AZ7"/>
    <mergeCell ref="BF7:BG7"/>
    <mergeCell ref="BM7:BN7"/>
    <mergeCell ref="BT7:BU7"/>
    <mergeCell ref="CA7:CB7"/>
    <mergeCell ref="B5:C5"/>
    <mergeCell ref="B7:C7"/>
    <mergeCell ref="I7:J7"/>
    <mergeCell ref="I5:J5"/>
    <mergeCell ref="P5:Q5"/>
    <mergeCell ref="P7:Q7"/>
    <mergeCell ref="FU5:FV5"/>
    <mergeCell ref="DC5:DD5"/>
    <mergeCell ref="DJ5:DK5"/>
    <mergeCell ref="DQ5:DR5"/>
    <mergeCell ref="DX5:DY5"/>
    <mergeCell ref="EE5:EF5"/>
    <mergeCell ref="EL5:EM5"/>
    <mergeCell ref="EZ5:FA5"/>
    <mergeCell ref="FN5:FO5"/>
    <mergeCell ref="FG5:FH5"/>
    <mergeCell ref="JH7:JI7"/>
    <mergeCell ref="HY5:HZ5"/>
    <mergeCell ref="IF5:IG5"/>
    <mergeCell ref="IM5:IN5"/>
    <mergeCell ref="IT5:IU5"/>
    <mergeCell ref="JA5:JB5"/>
    <mergeCell ref="JH5:JI5"/>
    <mergeCell ref="IM7:IN7"/>
    <mergeCell ref="IT7:IU7"/>
    <mergeCell ref="JA7:JB7"/>
    <mergeCell ref="GI7:GJ7"/>
    <mergeCell ref="GP7:GQ7"/>
    <mergeCell ref="GW7:GX7"/>
    <mergeCell ref="HD7:HE7"/>
    <mergeCell ref="HK5:HL5"/>
    <mergeCell ref="HR5:HS5"/>
    <mergeCell ref="GI5:GJ5"/>
    <mergeCell ref="GP5:GQ5"/>
    <mergeCell ref="GW5:GX5"/>
    <mergeCell ref="HD5:HE5"/>
    <mergeCell ref="I4:J4"/>
    <mergeCell ref="HK7:HL7"/>
    <mergeCell ref="HR7:HS7"/>
    <mergeCell ref="HY7:HZ7"/>
    <mergeCell ref="IF7:IG7"/>
    <mergeCell ref="ES7:ET7"/>
    <mergeCell ref="EZ7:FA7"/>
    <mergeCell ref="FN7:FO7"/>
    <mergeCell ref="FU7:FV7"/>
    <mergeCell ref="DC7:DD7"/>
    <mergeCell ref="DJ7:DK7"/>
    <mergeCell ref="DQ7:DR7"/>
    <mergeCell ref="DX7:DY7"/>
    <mergeCell ref="EE7:EF7"/>
    <mergeCell ref="EL7:EM7"/>
    <mergeCell ref="ES5:ET5"/>
  </mergeCells>
  <phoneticPr fontId="2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RowHeight="13.5" x14ac:dyDescent="0.15"/>
  <cols>
    <col min="2" max="2" width="9" style="52" customWidth="1"/>
    <col min="3" max="3" width="9.5" style="53" bestFit="1" customWidth="1"/>
    <col min="4" max="4" width="9" style="53" customWidth="1"/>
    <col min="5" max="5" width="30.875" style="54" customWidth="1"/>
    <col min="6" max="6" width="6.125" style="53" bestFit="1" customWidth="1"/>
    <col min="7" max="7" width="6.25" style="53" bestFit="1" customWidth="1"/>
  </cols>
  <sheetData>
    <row r="1" spans="1:8" x14ac:dyDescent="0.15">
      <c r="B1" s="49" t="s">
        <v>81</v>
      </c>
      <c r="C1" s="50" t="s">
        <v>80</v>
      </c>
      <c r="D1" s="50" t="s">
        <v>22</v>
      </c>
      <c r="E1" s="51" t="s">
        <v>34</v>
      </c>
      <c r="F1" s="50" t="s">
        <v>35</v>
      </c>
      <c r="G1" s="50" t="s">
        <v>36</v>
      </c>
    </row>
    <row r="2" spans="1:8" x14ac:dyDescent="0.15">
      <c r="A2" s="270" t="s">
        <v>100</v>
      </c>
      <c r="B2" s="625" t="s">
        <v>225</v>
      </c>
      <c r="C2" s="626">
        <v>43676</v>
      </c>
      <c r="D2" s="627">
        <v>0.47569444444444442</v>
      </c>
      <c r="E2" s="628" t="s">
        <v>222</v>
      </c>
      <c r="F2" s="629" t="s">
        <v>224</v>
      </c>
      <c r="G2" s="630" t="s">
        <v>223</v>
      </c>
      <c r="H2" s="166" t="s">
        <v>66</v>
      </c>
    </row>
    <row r="3" spans="1:8" ht="14.25" thickBot="1" x14ac:dyDescent="0.2">
      <c r="A3" s="565" t="s">
        <v>100</v>
      </c>
      <c r="B3" s="631" t="s">
        <v>264</v>
      </c>
      <c r="C3" s="632"/>
      <c r="D3" s="633"/>
      <c r="E3" s="634" t="s">
        <v>237</v>
      </c>
      <c r="F3" s="635"/>
      <c r="G3" s="636"/>
      <c r="H3" s="166" t="s">
        <v>265</v>
      </c>
    </row>
    <row r="4" spans="1:8" x14ac:dyDescent="0.15">
      <c r="A4" s="270">
        <v>1</v>
      </c>
      <c r="B4" s="559"/>
      <c r="C4" s="560"/>
      <c r="D4" s="561"/>
      <c r="E4" s="562"/>
      <c r="F4" s="563"/>
      <c r="G4" s="564"/>
    </row>
    <row r="5" spans="1:8" x14ac:dyDescent="0.15">
      <c r="A5" s="270">
        <v>2</v>
      </c>
      <c r="B5" s="67"/>
      <c r="C5" s="268"/>
      <c r="D5" s="68"/>
      <c r="E5" s="69"/>
      <c r="F5" s="70"/>
      <c r="G5" s="71"/>
    </row>
    <row r="6" spans="1:8" x14ac:dyDescent="0.15">
      <c r="A6">
        <v>3</v>
      </c>
      <c r="B6" s="67"/>
      <c r="C6" s="268"/>
      <c r="D6" s="68"/>
      <c r="E6" s="69"/>
      <c r="F6" s="70"/>
      <c r="G6" s="71"/>
    </row>
    <row r="7" spans="1:8" x14ac:dyDescent="0.15">
      <c r="A7">
        <v>4</v>
      </c>
      <c r="B7" s="67"/>
      <c r="C7" s="268"/>
      <c r="D7" s="68"/>
      <c r="E7" s="69"/>
      <c r="F7" s="70"/>
      <c r="G7" s="71"/>
    </row>
    <row r="8" spans="1:8" x14ac:dyDescent="0.15">
      <c r="A8" s="614">
        <v>5</v>
      </c>
      <c r="B8" s="72"/>
      <c r="C8" s="269"/>
      <c r="D8" s="73"/>
      <c r="E8" s="74"/>
      <c r="F8" s="75"/>
      <c r="G8" s="76"/>
    </row>
    <row r="9" spans="1:8" x14ac:dyDescent="0.15">
      <c r="A9" s="619">
        <v>6</v>
      </c>
      <c r="B9" s="559"/>
      <c r="C9" s="560"/>
      <c r="D9" s="561"/>
      <c r="E9" s="562"/>
      <c r="F9" s="563"/>
      <c r="G9" s="564"/>
    </row>
    <row r="10" spans="1:8" x14ac:dyDescent="0.15">
      <c r="A10">
        <v>7</v>
      </c>
      <c r="B10" s="67"/>
      <c r="C10" s="268"/>
      <c r="D10" s="68"/>
      <c r="E10" s="69"/>
      <c r="F10" s="70"/>
      <c r="G10" s="71"/>
    </row>
    <row r="11" spans="1:8" x14ac:dyDescent="0.15">
      <c r="A11">
        <v>8</v>
      </c>
      <c r="B11" s="67"/>
      <c r="C11" s="268"/>
      <c r="D11" s="68"/>
      <c r="E11" s="69"/>
      <c r="F11" s="70"/>
      <c r="G11" s="71"/>
    </row>
    <row r="12" spans="1:8" x14ac:dyDescent="0.15">
      <c r="A12">
        <v>9</v>
      </c>
      <c r="B12" s="67"/>
      <c r="C12" s="268"/>
      <c r="D12" s="68"/>
      <c r="E12" s="69"/>
      <c r="F12" s="70"/>
      <c r="G12" s="71"/>
    </row>
    <row r="13" spans="1:8" x14ac:dyDescent="0.15">
      <c r="A13" s="335">
        <v>10</v>
      </c>
      <c r="B13" s="620"/>
      <c r="C13" s="621"/>
      <c r="D13" s="73"/>
      <c r="E13" s="622"/>
      <c r="F13" s="623"/>
      <c r="G13" s="624"/>
    </row>
    <row r="14" spans="1:8" x14ac:dyDescent="0.15">
      <c r="A14" s="327">
        <v>11</v>
      </c>
      <c r="B14" s="559"/>
      <c r="C14" s="560"/>
      <c r="D14" s="561"/>
      <c r="E14" s="562"/>
      <c r="F14" s="563"/>
      <c r="G14" s="564"/>
    </row>
    <row r="15" spans="1:8" x14ac:dyDescent="0.15">
      <c r="A15">
        <v>12</v>
      </c>
      <c r="B15" s="67"/>
      <c r="C15" s="268"/>
      <c r="D15" s="68"/>
      <c r="E15" s="69"/>
      <c r="F15" s="70"/>
      <c r="G15" s="71"/>
    </row>
    <row r="16" spans="1:8" x14ac:dyDescent="0.15">
      <c r="A16">
        <v>13</v>
      </c>
      <c r="B16" s="67"/>
      <c r="C16" s="268"/>
      <c r="D16" s="68"/>
      <c r="E16" s="69"/>
      <c r="F16" s="70"/>
      <c r="G16" s="71"/>
    </row>
    <row r="17" spans="1:7" x14ac:dyDescent="0.15">
      <c r="A17">
        <v>14</v>
      </c>
      <c r="B17" s="67"/>
      <c r="C17" s="268"/>
      <c r="D17" s="68"/>
      <c r="E17" s="69"/>
      <c r="F17" s="70"/>
      <c r="G17" s="71"/>
    </row>
    <row r="18" spans="1:7" x14ac:dyDescent="0.15">
      <c r="A18">
        <v>15</v>
      </c>
      <c r="B18" s="67"/>
      <c r="C18" s="268"/>
      <c r="D18" s="68"/>
      <c r="E18" s="69"/>
      <c r="F18" s="70"/>
      <c r="G18" s="71"/>
    </row>
    <row r="19" spans="1:7" x14ac:dyDescent="0.15">
      <c r="A19">
        <v>16</v>
      </c>
      <c r="B19" s="67"/>
      <c r="C19" s="268"/>
      <c r="D19" s="68"/>
      <c r="E19" s="69"/>
      <c r="F19" s="75"/>
      <c r="G19" s="76"/>
    </row>
    <row r="20" spans="1:7" x14ac:dyDescent="0.15">
      <c r="A20">
        <v>17</v>
      </c>
      <c r="B20" s="67"/>
      <c r="C20" s="268"/>
      <c r="D20" s="68"/>
      <c r="E20" s="69"/>
      <c r="F20" s="70"/>
      <c r="G20" s="71"/>
    </row>
    <row r="21" spans="1:7" x14ac:dyDescent="0.15">
      <c r="A21" s="614">
        <v>18</v>
      </c>
      <c r="B21" s="72"/>
      <c r="C21" s="269"/>
      <c r="D21" s="73"/>
      <c r="E21" s="74"/>
      <c r="F21" s="75"/>
      <c r="G21" s="76"/>
    </row>
    <row r="22" spans="1:7" x14ac:dyDescent="0.15">
      <c r="A22">
        <v>19</v>
      </c>
      <c r="B22" s="559"/>
      <c r="C22" s="560"/>
      <c r="D22" s="561"/>
      <c r="E22" s="562"/>
      <c r="F22" s="563"/>
      <c r="G22" s="564"/>
    </row>
    <row r="23" spans="1:7" x14ac:dyDescent="0.15">
      <c r="A23">
        <v>20</v>
      </c>
      <c r="B23" s="67"/>
      <c r="C23" s="268"/>
      <c r="D23" s="68"/>
      <c r="E23" s="69"/>
      <c r="F23" s="70"/>
      <c r="G23" s="71"/>
    </row>
    <row r="24" spans="1:7" x14ac:dyDescent="0.15">
      <c r="A24">
        <v>21</v>
      </c>
      <c r="B24" s="67"/>
      <c r="C24" s="268"/>
      <c r="D24" s="68"/>
      <c r="E24" s="69"/>
      <c r="F24" s="70"/>
      <c r="G24" s="71"/>
    </row>
    <row r="25" spans="1:7" x14ac:dyDescent="0.15">
      <c r="A25">
        <v>22</v>
      </c>
      <c r="B25" s="67"/>
      <c r="C25" s="268"/>
      <c r="D25" s="68"/>
      <c r="E25" s="69"/>
      <c r="F25" s="70"/>
      <c r="G25" s="71"/>
    </row>
    <row r="26" spans="1:7" x14ac:dyDescent="0.15">
      <c r="A26">
        <v>23</v>
      </c>
      <c r="B26" s="67"/>
      <c r="C26" s="268"/>
      <c r="D26" s="68"/>
      <c r="E26" s="69"/>
      <c r="F26" s="70"/>
      <c r="G26" s="71"/>
    </row>
    <row r="27" spans="1:7" x14ac:dyDescent="0.15">
      <c r="A27" s="614">
        <v>24</v>
      </c>
      <c r="B27" s="72"/>
      <c r="C27" s="269"/>
      <c r="D27" s="73"/>
      <c r="E27" s="74"/>
      <c r="F27" s="75"/>
      <c r="G27" s="76"/>
    </row>
    <row r="28" spans="1:7" x14ac:dyDescent="0.15">
      <c r="A28">
        <v>25</v>
      </c>
      <c r="B28" s="559"/>
      <c r="C28" s="560"/>
      <c r="D28" s="561"/>
      <c r="E28" s="562"/>
      <c r="F28" s="563"/>
      <c r="G28" s="564"/>
    </row>
    <row r="29" spans="1:7" x14ac:dyDescent="0.15">
      <c r="A29">
        <v>26</v>
      </c>
      <c r="B29" s="67"/>
      <c r="C29" s="268"/>
      <c r="D29" s="68"/>
      <c r="E29" s="69"/>
      <c r="F29" s="70"/>
      <c r="G29" s="71"/>
    </row>
    <row r="30" spans="1:7" x14ac:dyDescent="0.15">
      <c r="A30">
        <v>27</v>
      </c>
      <c r="B30" s="67"/>
      <c r="C30" s="268"/>
      <c r="D30" s="68"/>
      <c r="E30" s="69"/>
      <c r="F30" s="70"/>
      <c r="G30" s="71"/>
    </row>
    <row r="31" spans="1:7" x14ac:dyDescent="0.15">
      <c r="A31">
        <v>28</v>
      </c>
      <c r="B31" s="67"/>
      <c r="C31" s="268"/>
      <c r="D31" s="68"/>
      <c r="E31" s="69"/>
      <c r="F31" s="70"/>
      <c r="G31" s="71"/>
    </row>
    <row r="32" spans="1:7" x14ac:dyDescent="0.15">
      <c r="A32">
        <v>29</v>
      </c>
      <c r="B32" s="67"/>
      <c r="C32" s="268"/>
      <c r="D32" s="68"/>
      <c r="E32" s="69"/>
      <c r="F32" s="70"/>
      <c r="G32" s="71"/>
    </row>
    <row r="33" spans="1:7" x14ac:dyDescent="0.15">
      <c r="A33">
        <v>30</v>
      </c>
      <c r="B33" s="67"/>
      <c r="C33" s="268"/>
      <c r="D33" s="68"/>
      <c r="E33" s="69"/>
      <c r="F33" s="70"/>
      <c r="G33" s="71"/>
    </row>
    <row r="34" spans="1:7" x14ac:dyDescent="0.15">
      <c r="A34">
        <v>31</v>
      </c>
      <c r="B34" s="67"/>
      <c r="C34" s="268"/>
      <c r="D34" s="68"/>
      <c r="E34" s="69"/>
      <c r="F34" s="70"/>
      <c r="G34" s="71"/>
    </row>
    <row r="35" spans="1:7" x14ac:dyDescent="0.15">
      <c r="A35">
        <v>32</v>
      </c>
      <c r="B35" s="67"/>
      <c r="C35" s="268"/>
      <c r="D35" s="68"/>
      <c r="E35" s="69"/>
      <c r="F35" s="70"/>
      <c r="G35" s="71"/>
    </row>
    <row r="36" spans="1:7" x14ac:dyDescent="0.15">
      <c r="A36">
        <v>33</v>
      </c>
      <c r="B36" s="67"/>
      <c r="C36" s="268"/>
      <c r="D36" s="68"/>
      <c r="E36" s="69"/>
      <c r="F36" s="70"/>
      <c r="G36" s="71"/>
    </row>
    <row r="37" spans="1:7" x14ac:dyDescent="0.15">
      <c r="A37">
        <v>34</v>
      </c>
      <c r="B37" s="67"/>
      <c r="C37" s="268"/>
      <c r="D37" s="68"/>
      <c r="E37" s="69"/>
      <c r="F37" s="70"/>
      <c r="G37" s="71"/>
    </row>
    <row r="38" spans="1:7" x14ac:dyDescent="0.15">
      <c r="A38">
        <v>35</v>
      </c>
      <c r="B38" s="67"/>
      <c r="C38" s="268"/>
      <c r="D38" s="68"/>
      <c r="E38" s="69"/>
      <c r="F38" s="70"/>
      <c r="G38" s="71"/>
    </row>
    <row r="39" spans="1:7" x14ac:dyDescent="0.15">
      <c r="A39">
        <v>36</v>
      </c>
      <c r="B39" s="67"/>
      <c r="C39" s="268"/>
      <c r="D39" s="68"/>
      <c r="E39" s="69"/>
      <c r="F39" s="70"/>
      <c r="G39" s="71"/>
    </row>
    <row r="40" spans="1:7" x14ac:dyDescent="0.15">
      <c r="A40">
        <v>37</v>
      </c>
      <c r="B40" s="67"/>
      <c r="C40" s="268"/>
      <c r="D40" s="68"/>
      <c r="E40" s="69"/>
      <c r="F40" s="70"/>
      <c r="G40" s="71"/>
    </row>
    <row r="41" spans="1:7" x14ac:dyDescent="0.15">
      <c r="A41">
        <v>38</v>
      </c>
      <c r="B41" s="67"/>
      <c r="C41" s="268"/>
      <c r="D41" s="68"/>
      <c r="E41" s="69"/>
      <c r="F41" s="70"/>
      <c r="G41" s="71"/>
    </row>
    <row r="42" spans="1:7" x14ac:dyDescent="0.15">
      <c r="A42">
        <v>39</v>
      </c>
      <c r="B42" s="67"/>
      <c r="C42" s="268"/>
      <c r="D42" s="68"/>
      <c r="E42" s="69"/>
      <c r="F42" s="70"/>
      <c r="G42" s="71"/>
    </row>
    <row r="43" spans="1:7" x14ac:dyDescent="0.15">
      <c r="A43">
        <v>40</v>
      </c>
      <c r="B43" s="67"/>
      <c r="C43" s="268"/>
      <c r="D43" s="68"/>
      <c r="E43" s="69"/>
      <c r="F43" s="70"/>
      <c r="G43" s="71"/>
    </row>
    <row r="44" spans="1:7" x14ac:dyDescent="0.15">
      <c r="A44">
        <v>41</v>
      </c>
      <c r="B44" s="67"/>
      <c r="C44" s="268"/>
      <c r="D44" s="68"/>
      <c r="E44" s="69"/>
      <c r="F44" s="70"/>
      <c r="G44" s="71"/>
    </row>
    <row r="45" spans="1:7" x14ac:dyDescent="0.15">
      <c r="A45">
        <v>42</v>
      </c>
      <c r="B45" s="67"/>
      <c r="C45" s="268"/>
      <c r="D45" s="68"/>
      <c r="E45" s="69"/>
      <c r="F45" s="70"/>
      <c r="G45" s="71"/>
    </row>
    <row r="46" spans="1:7" x14ac:dyDescent="0.15">
      <c r="A46">
        <v>43</v>
      </c>
      <c r="B46" s="67"/>
      <c r="C46" s="268"/>
      <c r="D46" s="68"/>
      <c r="E46" s="69"/>
      <c r="F46" s="70"/>
      <c r="G46" s="71"/>
    </row>
    <row r="47" spans="1:7" x14ac:dyDescent="0.15">
      <c r="A47">
        <v>44</v>
      </c>
      <c r="B47" s="67"/>
      <c r="C47" s="268"/>
      <c r="D47" s="68"/>
      <c r="E47" s="69"/>
      <c r="F47" s="70"/>
      <c r="G47" s="71"/>
    </row>
    <row r="48" spans="1:7" x14ac:dyDescent="0.15">
      <c r="A48">
        <v>45</v>
      </c>
      <c r="B48" s="67"/>
      <c r="C48" s="268"/>
      <c r="D48" s="68"/>
      <c r="E48" s="69"/>
      <c r="F48" s="70"/>
      <c r="G48" s="71"/>
    </row>
    <row r="49" spans="1:7" x14ac:dyDescent="0.15">
      <c r="A49">
        <v>46</v>
      </c>
      <c r="B49" s="67"/>
      <c r="C49" s="268"/>
      <c r="D49" s="68"/>
      <c r="E49" s="69"/>
      <c r="F49" s="70"/>
      <c r="G49" s="71"/>
    </row>
    <row r="50" spans="1:7" x14ac:dyDescent="0.15">
      <c r="A50">
        <v>47</v>
      </c>
      <c r="B50" s="67"/>
      <c r="C50" s="268"/>
      <c r="D50" s="68"/>
      <c r="E50" s="69"/>
      <c r="F50" s="70"/>
      <c r="G50" s="71"/>
    </row>
    <row r="51" spans="1:7" x14ac:dyDescent="0.15">
      <c r="A51">
        <v>48</v>
      </c>
      <c r="B51" s="72"/>
      <c r="C51" s="269"/>
      <c r="D51" s="73"/>
      <c r="E51" s="74"/>
      <c r="F51" s="75"/>
      <c r="G51" s="76"/>
    </row>
  </sheetData>
  <phoneticPr fontId="1"/>
  <dataValidations count="2">
    <dataValidation allowBlank="1" showInputMessage="1" showErrorMessage="1" promptTitle="◆◇◆◇　期日の入力　◇◆◇◆" prompt="_x000a_「2/3」または「2011/2/3」と入力すれば、_x000a_「2011年2月3日」として認識されます。" sqref="C29 C36 C50 C43" xr:uid="{00000000-0002-0000-0700-000000000000}"/>
    <dataValidation allowBlank="1" showErrorMessage="1" promptTitle="◆◇◆◇　期日の入力　◇◆◇◆" prompt="_x000a_「5/5」または「2019/5/5」と入力すれば、_x000a_「2019年5月5日」として認識されます。" sqref="C2" xr:uid="{00000000-0002-0000-0700-000001000000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132"/>
  <sheetViews>
    <sheetView showGridLines="0" zoomScale="83" zoomScaleNormal="81" workbookViewId="0">
      <selection activeCell="AB60" sqref="AB60"/>
    </sheetView>
  </sheetViews>
  <sheetFormatPr defaultColWidth="9" defaultRowHeight="24" customHeight="1" x14ac:dyDescent="0.15"/>
  <cols>
    <col min="1" max="1" width="4.125" style="2" customWidth="1"/>
    <col min="2" max="8" width="2.625" style="2" customWidth="1"/>
    <col min="9" max="24" width="4.125" style="2" customWidth="1"/>
    <col min="25" max="25" width="1.625" style="2" customWidth="1"/>
    <col min="26" max="29" width="4.125" style="2" customWidth="1"/>
    <col min="30" max="30" width="1.625" style="2" customWidth="1"/>
    <col min="31" max="34" width="4.125" style="2" customWidth="1"/>
    <col min="35" max="35" width="1.625" style="2" customWidth="1"/>
    <col min="36" max="39" width="4.125" style="2" customWidth="1"/>
    <col min="40" max="40" width="1.625" style="2" customWidth="1"/>
    <col min="41" max="16384" width="9" style="2"/>
  </cols>
  <sheetData>
    <row r="1" spans="1:44" ht="24" customHeight="1" x14ac:dyDescent="0.15">
      <c r="S1" s="707" t="s">
        <v>172</v>
      </c>
      <c r="T1" s="707"/>
      <c r="U1" s="707"/>
      <c r="V1" s="707"/>
    </row>
    <row r="2" spans="1:44" ht="30.75" x14ac:dyDescent="0.2">
      <c r="A2" s="31"/>
      <c r="D2" s="145"/>
      <c r="E2" s="145"/>
      <c r="F2" s="145"/>
      <c r="G2" s="722" t="s">
        <v>173</v>
      </c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6" t="str">
        <f>'1_スコアシート'!AA2:AM2</f>
        <v>一般財団法人　愛知県バスケットボール協会　U15部会</v>
      </c>
      <c r="AB2" s="726"/>
      <c r="AC2" s="726"/>
      <c r="AD2" s="726"/>
      <c r="AE2" s="726"/>
      <c r="AF2" s="726"/>
      <c r="AG2" s="726"/>
      <c r="AH2" s="726"/>
      <c r="AI2" s="726"/>
      <c r="AJ2" s="726"/>
      <c r="AK2" s="726"/>
      <c r="AL2" s="726"/>
      <c r="AM2" s="726"/>
      <c r="AR2" s="146"/>
    </row>
    <row r="3" spans="1:44" ht="39.950000000000003" customHeight="1" thickBot="1" x14ac:dyDescent="0.2">
      <c r="A3" s="711" t="s">
        <v>174</v>
      </c>
      <c r="B3" s="712"/>
      <c r="C3" s="712"/>
      <c r="D3" s="712"/>
      <c r="E3" s="31"/>
      <c r="F3" s="31"/>
      <c r="G3" s="31"/>
      <c r="H3" s="823" t="s">
        <v>129</v>
      </c>
      <c r="I3" s="823"/>
      <c r="J3" s="823"/>
      <c r="K3" s="823"/>
      <c r="L3" s="823"/>
      <c r="M3" s="823"/>
      <c r="N3" s="823"/>
      <c r="O3" s="823"/>
      <c r="P3" s="823"/>
      <c r="Q3" s="823"/>
      <c r="R3" s="31"/>
      <c r="S3" s="31"/>
      <c r="T3" s="711" t="s">
        <v>175</v>
      </c>
      <c r="U3" s="713"/>
      <c r="V3" s="713"/>
      <c r="W3" s="93"/>
      <c r="X3" s="823" t="s">
        <v>120</v>
      </c>
      <c r="Y3" s="823"/>
      <c r="Z3" s="823"/>
      <c r="AA3" s="823"/>
      <c r="AB3" s="823"/>
      <c r="AC3" s="823"/>
      <c r="AD3" s="823"/>
      <c r="AE3" s="823"/>
      <c r="AF3" s="823"/>
      <c r="AG3" s="823"/>
      <c r="AH3" s="31"/>
      <c r="AI3" s="31"/>
      <c r="AJ3" s="31"/>
      <c r="AK3" s="31"/>
      <c r="AL3" s="31"/>
    </row>
    <row r="4" spans="1:44" ht="30" customHeight="1" thickTop="1" x14ac:dyDescent="0.25">
      <c r="A4" s="709" t="s">
        <v>8</v>
      </c>
      <c r="B4" s="710"/>
      <c r="C4" s="710"/>
      <c r="D4" s="710"/>
      <c r="E4" s="700" t="s">
        <v>128</v>
      </c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00"/>
      <c r="T4" s="700"/>
      <c r="U4" s="702" t="s">
        <v>80</v>
      </c>
      <c r="V4" s="702"/>
      <c r="W4" s="376">
        <v>43671</v>
      </c>
      <c r="X4" s="376"/>
      <c r="Y4" s="376"/>
      <c r="Z4" s="376"/>
      <c r="AA4" s="376"/>
      <c r="AB4" s="728" t="s">
        <v>176</v>
      </c>
      <c r="AC4" s="728"/>
      <c r="AD4" s="728"/>
      <c r="AE4" s="728"/>
      <c r="AF4" s="802" t="s">
        <v>122</v>
      </c>
      <c r="AG4" s="802"/>
      <c r="AH4" s="802"/>
      <c r="AI4" s="802"/>
      <c r="AJ4" s="802"/>
      <c r="AK4" s="802"/>
      <c r="AL4" s="802"/>
      <c r="AM4" s="183"/>
      <c r="AP4" s="267" t="s">
        <v>108</v>
      </c>
    </row>
    <row r="5" spans="1:44" ht="6" customHeight="1" x14ac:dyDescent="0.25">
      <c r="A5" s="244"/>
      <c r="B5" s="240"/>
      <c r="C5" s="240"/>
      <c r="D5" s="240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  <c r="X5" s="90"/>
      <c r="Y5" s="90"/>
      <c r="Z5" s="243"/>
      <c r="AA5" s="243"/>
      <c r="AB5" s="243"/>
      <c r="AC5" s="243"/>
      <c r="AD5" s="243"/>
      <c r="AE5" s="243"/>
      <c r="AF5" s="243"/>
      <c r="AG5" s="243"/>
      <c r="AH5" s="243"/>
      <c r="AI5" s="234"/>
      <c r="AJ5" s="234"/>
      <c r="AK5" s="234"/>
      <c r="AL5" s="234"/>
      <c r="AM5" s="235"/>
      <c r="AQ5" s="17"/>
    </row>
    <row r="6" spans="1:44" s="30" customFormat="1" ht="30" customHeight="1" x14ac:dyDescent="0.2">
      <c r="A6" s="720" t="s">
        <v>177</v>
      </c>
      <c r="B6" s="721"/>
      <c r="C6" s="721"/>
      <c r="D6" s="721"/>
      <c r="E6" s="706">
        <v>2</v>
      </c>
      <c r="F6" s="706"/>
      <c r="G6" s="706"/>
      <c r="H6" s="706"/>
      <c r="I6" s="706"/>
      <c r="J6" s="701" t="s">
        <v>0</v>
      </c>
      <c r="K6" s="701"/>
      <c r="L6" s="736" t="s">
        <v>121</v>
      </c>
      <c r="M6" s="736"/>
      <c r="N6" s="736"/>
      <c r="O6" s="736"/>
      <c r="P6" s="736"/>
      <c r="Q6" s="736"/>
      <c r="R6" s="736"/>
      <c r="S6" s="736"/>
      <c r="T6" s="736"/>
      <c r="U6" s="704" t="s">
        <v>22</v>
      </c>
      <c r="V6" s="704"/>
      <c r="W6" s="377">
        <v>0.45833333333333331</v>
      </c>
      <c r="X6" s="377"/>
      <c r="Y6" s="377"/>
      <c r="Z6" s="735" t="s">
        <v>178</v>
      </c>
      <c r="AA6" s="735"/>
      <c r="AB6" s="735"/>
      <c r="AC6" s="820" t="s">
        <v>123</v>
      </c>
      <c r="AD6" s="820"/>
      <c r="AE6" s="820"/>
      <c r="AF6" s="820"/>
      <c r="AG6" s="735" t="s">
        <v>179</v>
      </c>
      <c r="AH6" s="735"/>
      <c r="AI6" s="735"/>
      <c r="AJ6" s="735"/>
      <c r="AK6" s="821" t="s">
        <v>124</v>
      </c>
      <c r="AL6" s="821"/>
      <c r="AM6" s="822"/>
      <c r="AN6" s="32" t="s">
        <v>109</v>
      </c>
    </row>
    <row r="7" spans="1:44" s="30" customFormat="1" ht="6" customHeight="1" thickBot="1" x14ac:dyDescent="0.2">
      <c r="A7" s="237"/>
      <c r="B7" s="238"/>
      <c r="C7" s="238"/>
      <c r="D7" s="2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22"/>
      <c r="S7" s="181"/>
      <c r="T7" s="181"/>
      <c r="U7" s="220"/>
      <c r="V7" s="221"/>
      <c r="W7" s="221"/>
      <c r="X7" s="222"/>
      <c r="Y7" s="222"/>
      <c r="Z7" s="223"/>
      <c r="AA7" s="224"/>
      <c r="AB7" s="225"/>
      <c r="AC7" s="226"/>
      <c r="AD7" s="227"/>
      <c r="AE7" s="228"/>
      <c r="AF7" s="225"/>
      <c r="AG7" s="226"/>
      <c r="AH7" s="229"/>
      <c r="AI7" s="230"/>
      <c r="AJ7" s="230"/>
      <c r="AK7" s="231"/>
      <c r="AL7" s="231"/>
      <c r="AM7" s="232"/>
      <c r="AQ7" s="233"/>
    </row>
    <row r="8" spans="1:44" ht="24" customHeight="1" thickTop="1" thickBot="1" x14ac:dyDescent="0.2">
      <c r="A8" s="165"/>
      <c r="P8" s="173"/>
      <c r="Q8" s="173"/>
      <c r="R8" s="173"/>
      <c r="S8" s="173"/>
      <c r="U8" s="732" t="s">
        <v>180</v>
      </c>
      <c r="V8" s="733"/>
      <c r="W8" s="733"/>
      <c r="X8" s="733"/>
      <c r="Y8" s="733"/>
      <c r="Z8" s="733"/>
      <c r="AA8" s="733"/>
      <c r="AB8" s="733"/>
      <c r="AC8" s="733"/>
      <c r="AD8" s="733"/>
      <c r="AE8" s="733"/>
      <c r="AF8" s="733"/>
      <c r="AG8" s="733"/>
      <c r="AH8" s="733"/>
      <c r="AI8" s="733"/>
      <c r="AJ8" s="733"/>
      <c r="AK8" s="733"/>
      <c r="AL8" s="733"/>
      <c r="AM8" s="734"/>
    </row>
    <row r="9" spans="1:44" ht="24" customHeight="1" thickTop="1" thickBot="1" x14ac:dyDescent="0.2">
      <c r="A9" s="165"/>
      <c r="U9" s="715" t="s">
        <v>181</v>
      </c>
      <c r="V9" s="716"/>
      <c r="W9" s="729" t="s">
        <v>182</v>
      </c>
      <c r="X9" s="731"/>
      <c r="Y9" s="94"/>
      <c r="Z9" s="729" t="s">
        <v>181</v>
      </c>
      <c r="AA9" s="716"/>
      <c r="AB9" s="729" t="s">
        <v>182</v>
      </c>
      <c r="AC9" s="731"/>
      <c r="AD9" s="94"/>
      <c r="AE9" s="729" t="s">
        <v>181</v>
      </c>
      <c r="AF9" s="716"/>
      <c r="AG9" s="729" t="s">
        <v>182</v>
      </c>
      <c r="AH9" s="731"/>
      <c r="AI9" s="94"/>
      <c r="AJ9" s="729" t="s">
        <v>181</v>
      </c>
      <c r="AK9" s="716"/>
      <c r="AL9" s="729" t="s">
        <v>182</v>
      </c>
      <c r="AM9" s="730"/>
    </row>
    <row r="10" spans="1:44" ht="22.5" customHeight="1" thickTop="1" x14ac:dyDescent="0.15">
      <c r="A10" s="165"/>
      <c r="U10" s="341"/>
      <c r="V10" s="18">
        <v>1</v>
      </c>
      <c r="W10" s="29">
        <v>1</v>
      </c>
      <c r="X10" s="343"/>
      <c r="Y10" s="28"/>
      <c r="Z10" s="368">
        <v>4</v>
      </c>
      <c r="AA10" s="367">
        <v>41</v>
      </c>
      <c r="AB10" s="29">
        <v>41</v>
      </c>
      <c r="AC10" s="358"/>
      <c r="AD10" s="20"/>
      <c r="AE10" s="25"/>
      <c r="AF10" s="34">
        <v>81</v>
      </c>
      <c r="AG10" s="35">
        <v>81</v>
      </c>
      <c r="AH10" s="19"/>
      <c r="AI10" s="20"/>
      <c r="AJ10" s="25"/>
      <c r="AK10" s="34">
        <v>121</v>
      </c>
      <c r="AL10" s="35">
        <v>121</v>
      </c>
      <c r="AM10" s="96"/>
    </row>
    <row r="11" spans="1:44" ht="22.5" customHeight="1" x14ac:dyDescent="0.15">
      <c r="A11" s="165"/>
      <c r="U11" s="345">
        <v>4</v>
      </c>
      <c r="V11" s="338">
        <v>2</v>
      </c>
      <c r="W11" s="339">
        <v>2</v>
      </c>
      <c r="X11" s="346">
        <v>10</v>
      </c>
      <c r="Y11" s="20"/>
      <c r="Z11" s="356"/>
      <c r="AA11" s="22">
        <v>42</v>
      </c>
      <c r="AB11" s="24">
        <v>42</v>
      </c>
      <c r="AC11" s="356"/>
      <c r="AD11" s="20"/>
      <c r="AE11" s="92"/>
      <c r="AF11" s="36">
        <v>82</v>
      </c>
      <c r="AG11" s="37">
        <v>82</v>
      </c>
      <c r="AH11" s="23"/>
      <c r="AI11" s="20"/>
      <c r="AJ11" s="92"/>
      <c r="AK11" s="36">
        <v>122</v>
      </c>
      <c r="AL11" s="37">
        <v>122</v>
      </c>
      <c r="AM11" s="98"/>
    </row>
    <row r="12" spans="1:44" ht="22.5" customHeight="1" x14ac:dyDescent="0.15">
      <c r="A12" s="165"/>
      <c r="U12" s="342"/>
      <c r="V12" s="22">
        <v>3</v>
      </c>
      <c r="W12" s="24">
        <v>3</v>
      </c>
      <c r="X12" s="344"/>
      <c r="Y12" s="20"/>
      <c r="Z12" s="356"/>
      <c r="AA12" s="22">
        <v>43</v>
      </c>
      <c r="AB12" s="339">
        <v>43</v>
      </c>
      <c r="AC12" s="346">
        <v>15</v>
      </c>
      <c r="AD12" s="20"/>
      <c r="AE12" s="92"/>
      <c r="AF12" s="36">
        <v>83</v>
      </c>
      <c r="AG12" s="37">
        <v>83</v>
      </c>
      <c r="AH12" s="23"/>
      <c r="AI12" s="20"/>
      <c r="AJ12" s="92"/>
      <c r="AK12" s="36">
        <v>123</v>
      </c>
      <c r="AL12" s="37">
        <v>123</v>
      </c>
      <c r="AM12" s="98"/>
    </row>
    <row r="13" spans="1:44" ht="22.5" customHeight="1" x14ac:dyDescent="0.15">
      <c r="A13" s="165"/>
      <c r="U13" s="345">
        <v>7</v>
      </c>
      <c r="V13" s="340">
        <v>4</v>
      </c>
      <c r="W13" s="24">
        <v>4</v>
      </c>
      <c r="X13" s="344"/>
      <c r="Y13" s="20"/>
      <c r="Z13" s="346">
        <v>11</v>
      </c>
      <c r="AA13" s="340">
        <v>44</v>
      </c>
      <c r="AB13" s="24">
        <v>44</v>
      </c>
      <c r="AC13" s="356"/>
      <c r="AD13" s="20"/>
      <c r="AE13" s="92"/>
      <c r="AF13" s="36">
        <v>84</v>
      </c>
      <c r="AG13" s="37">
        <v>84</v>
      </c>
      <c r="AH13" s="23"/>
      <c r="AI13" s="20"/>
      <c r="AJ13" s="92"/>
      <c r="AK13" s="36">
        <v>124</v>
      </c>
      <c r="AL13" s="37">
        <v>124</v>
      </c>
      <c r="AM13" s="98"/>
    </row>
    <row r="14" spans="1:44" ht="22.5" customHeight="1" x14ac:dyDescent="0.15">
      <c r="A14" s="165"/>
      <c r="U14" s="342"/>
      <c r="V14" s="22">
        <v>5</v>
      </c>
      <c r="W14" s="339">
        <v>5</v>
      </c>
      <c r="X14" s="346">
        <v>5</v>
      </c>
      <c r="Y14" s="20"/>
      <c r="Z14" s="356"/>
      <c r="AA14" s="22">
        <v>45</v>
      </c>
      <c r="AB14" s="24">
        <v>45</v>
      </c>
      <c r="AC14" s="356"/>
      <c r="AD14" s="20"/>
      <c r="AE14" s="92"/>
      <c r="AF14" s="36">
        <v>85</v>
      </c>
      <c r="AG14" s="37">
        <v>85</v>
      </c>
      <c r="AH14" s="23"/>
      <c r="AI14" s="20"/>
      <c r="AJ14" s="92"/>
      <c r="AK14" s="36">
        <v>125</v>
      </c>
      <c r="AL14" s="37">
        <v>125</v>
      </c>
      <c r="AM14" s="98"/>
    </row>
    <row r="15" spans="1:44" ht="22.5" customHeight="1" x14ac:dyDescent="0.15">
      <c r="A15" s="165"/>
      <c r="U15" s="345">
        <v>4</v>
      </c>
      <c r="V15" s="340">
        <v>6</v>
      </c>
      <c r="W15" s="24">
        <v>6</v>
      </c>
      <c r="X15" s="344"/>
      <c r="Y15" s="20"/>
      <c r="Z15" s="346">
        <v>6</v>
      </c>
      <c r="AA15" s="340">
        <v>46</v>
      </c>
      <c r="AB15" s="339">
        <v>46</v>
      </c>
      <c r="AC15" s="346">
        <v>15</v>
      </c>
      <c r="AD15" s="20"/>
      <c r="AE15" s="92"/>
      <c r="AF15" s="36">
        <v>86</v>
      </c>
      <c r="AG15" s="37">
        <v>86</v>
      </c>
      <c r="AH15" s="23"/>
      <c r="AI15" s="20"/>
      <c r="AJ15" s="92"/>
      <c r="AK15" s="36">
        <v>126</v>
      </c>
      <c r="AL15" s="37">
        <v>126</v>
      </c>
      <c r="AM15" s="98"/>
    </row>
    <row r="16" spans="1:44" ht="22.5" customHeight="1" x14ac:dyDescent="0.15">
      <c r="A16" s="165"/>
      <c r="U16" s="342"/>
      <c r="V16" s="22">
        <v>7</v>
      </c>
      <c r="W16" s="24">
        <v>7</v>
      </c>
      <c r="X16" s="344"/>
      <c r="Y16" s="20"/>
      <c r="Z16" s="356"/>
      <c r="AA16" s="22">
        <v>47</v>
      </c>
      <c r="AB16" s="24">
        <v>47</v>
      </c>
      <c r="AC16" s="356"/>
      <c r="AD16" s="20"/>
      <c r="AE16" s="92"/>
      <c r="AF16" s="36">
        <v>87</v>
      </c>
      <c r="AG16" s="37">
        <v>87</v>
      </c>
      <c r="AH16" s="23"/>
      <c r="AI16" s="20"/>
      <c r="AJ16" s="92"/>
      <c r="AK16" s="36">
        <v>127</v>
      </c>
      <c r="AL16" s="37">
        <v>127</v>
      </c>
      <c r="AM16" s="98"/>
    </row>
    <row r="17" spans="1:41" ht="22.5" customHeight="1" x14ac:dyDescent="0.15">
      <c r="A17" s="165"/>
      <c r="U17" s="345">
        <v>7</v>
      </c>
      <c r="V17" s="340">
        <v>8</v>
      </c>
      <c r="W17" s="339">
        <v>8</v>
      </c>
      <c r="X17" s="346">
        <v>5</v>
      </c>
      <c r="Y17" s="20"/>
      <c r="Z17" s="346">
        <v>11</v>
      </c>
      <c r="AA17" s="340">
        <v>48</v>
      </c>
      <c r="AB17" s="24">
        <v>48</v>
      </c>
      <c r="AC17" s="356"/>
      <c r="AD17" s="20"/>
      <c r="AE17" s="92"/>
      <c r="AF17" s="36">
        <v>88</v>
      </c>
      <c r="AG17" s="37">
        <v>88</v>
      </c>
      <c r="AH17" s="23"/>
      <c r="AI17" s="20"/>
      <c r="AJ17" s="92"/>
      <c r="AK17" s="36">
        <v>128</v>
      </c>
      <c r="AL17" s="37">
        <v>128</v>
      </c>
      <c r="AM17" s="98"/>
    </row>
    <row r="18" spans="1:41" ht="22.5" customHeight="1" thickBot="1" x14ac:dyDescent="0.2">
      <c r="A18" s="165"/>
      <c r="U18" s="342"/>
      <c r="V18" s="22">
        <v>9</v>
      </c>
      <c r="W18" s="24">
        <v>9</v>
      </c>
      <c r="X18" s="344"/>
      <c r="Y18" s="20"/>
      <c r="Z18" s="356"/>
      <c r="AA18" s="22">
        <v>49</v>
      </c>
      <c r="AB18" s="350">
        <v>49</v>
      </c>
      <c r="AC18" s="351">
        <v>15</v>
      </c>
      <c r="AD18" s="20"/>
      <c r="AE18" s="92"/>
      <c r="AF18" s="36">
        <v>89</v>
      </c>
      <c r="AG18" s="37">
        <v>89</v>
      </c>
      <c r="AH18" s="23"/>
      <c r="AI18" s="20"/>
      <c r="AJ18" s="92"/>
      <c r="AK18" s="36">
        <v>129</v>
      </c>
      <c r="AL18" s="37">
        <v>129</v>
      </c>
      <c r="AM18" s="98"/>
    </row>
    <row r="19" spans="1:41" ht="22.5" customHeight="1" x14ac:dyDescent="0.15">
      <c r="A19" s="165"/>
      <c r="U19" s="345">
        <v>7</v>
      </c>
      <c r="V19" s="340">
        <v>10</v>
      </c>
      <c r="W19" s="24">
        <v>10</v>
      </c>
      <c r="X19" s="344"/>
      <c r="Y19" s="20"/>
      <c r="Z19" s="346">
        <v>6</v>
      </c>
      <c r="AA19" s="340">
        <v>50</v>
      </c>
      <c r="AB19" s="29">
        <v>50</v>
      </c>
      <c r="AC19" s="358">
        <v>7</v>
      </c>
      <c r="AD19" s="20"/>
      <c r="AE19" s="92"/>
      <c r="AF19" s="36">
        <v>90</v>
      </c>
      <c r="AG19" s="37">
        <v>90</v>
      </c>
      <c r="AH19" s="23"/>
      <c r="AI19" s="20"/>
      <c r="AJ19" s="92"/>
      <c r="AK19" s="36">
        <v>130</v>
      </c>
      <c r="AL19" s="37">
        <v>130</v>
      </c>
      <c r="AM19" s="98"/>
    </row>
    <row r="20" spans="1:41" ht="22.5" customHeight="1" thickBot="1" x14ac:dyDescent="0.2">
      <c r="A20" s="165"/>
      <c r="U20" s="342"/>
      <c r="V20" s="22">
        <v>11</v>
      </c>
      <c r="W20" s="339">
        <v>11</v>
      </c>
      <c r="X20" s="346">
        <v>5</v>
      </c>
      <c r="Y20" s="20"/>
      <c r="Z20" s="351">
        <v>4</v>
      </c>
      <c r="AA20" s="369">
        <v>51</v>
      </c>
      <c r="AB20" s="24">
        <v>51</v>
      </c>
      <c r="AC20" s="356">
        <v>7</v>
      </c>
      <c r="AD20" s="20"/>
      <c r="AE20" s="92"/>
      <c r="AF20" s="36">
        <v>91</v>
      </c>
      <c r="AG20" s="37">
        <v>91</v>
      </c>
      <c r="AH20" s="23"/>
      <c r="AI20" s="20"/>
      <c r="AJ20" s="92"/>
      <c r="AK20" s="36">
        <v>131</v>
      </c>
      <c r="AL20" s="37">
        <v>131</v>
      </c>
      <c r="AM20" s="98"/>
      <c r="AO20" s="3" t="s">
        <v>183</v>
      </c>
    </row>
    <row r="21" spans="1:41" ht="22.5" customHeight="1" x14ac:dyDescent="0.15">
      <c r="A21" s="165"/>
      <c r="U21" s="345">
        <v>11</v>
      </c>
      <c r="V21" s="340">
        <v>12</v>
      </c>
      <c r="W21" s="24">
        <v>12</v>
      </c>
      <c r="X21" s="344"/>
      <c r="Y21" s="20"/>
      <c r="Z21" s="358"/>
      <c r="AA21" s="18">
        <v>52</v>
      </c>
      <c r="AB21" s="24">
        <v>52</v>
      </c>
      <c r="AC21" s="356"/>
      <c r="AD21" s="20"/>
      <c r="AE21" s="92"/>
      <c r="AF21" s="36">
        <v>92</v>
      </c>
      <c r="AG21" s="37">
        <v>92</v>
      </c>
      <c r="AH21" s="23"/>
      <c r="AI21" s="20"/>
      <c r="AJ21" s="92"/>
      <c r="AK21" s="36">
        <v>132</v>
      </c>
      <c r="AL21" s="37">
        <v>132</v>
      </c>
      <c r="AM21" s="98"/>
    </row>
    <row r="22" spans="1:41" ht="22.5" customHeight="1" thickBot="1" x14ac:dyDescent="0.2">
      <c r="A22" s="165"/>
      <c r="U22" s="342"/>
      <c r="V22" s="22">
        <v>13</v>
      </c>
      <c r="W22" s="350">
        <v>13</v>
      </c>
      <c r="X22" s="351">
        <v>4</v>
      </c>
      <c r="Y22" s="20"/>
      <c r="Z22" s="356">
        <v>7</v>
      </c>
      <c r="AA22" s="352">
        <v>53</v>
      </c>
      <c r="AB22" s="353">
        <v>53</v>
      </c>
      <c r="AC22" s="356">
        <v>4</v>
      </c>
      <c r="AD22" s="20"/>
      <c r="AE22" s="92"/>
      <c r="AF22" s="36">
        <v>93</v>
      </c>
      <c r="AG22" s="37">
        <v>93</v>
      </c>
      <c r="AH22" s="23"/>
      <c r="AI22" s="20"/>
      <c r="AJ22" s="92"/>
      <c r="AK22" s="36">
        <v>133</v>
      </c>
      <c r="AL22" s="37">
        <v>133</v>
      </c>
      <c r="AM22" s="98"/>
    </row>
    <row r="23" spans="1:41" ht="22.5" customHeight="1" x14ac:dyDescent="0.15">
      <c r="A23" s="165"/>
      <c r="U23" s="342"/>
      <c r="V23" s="22">
        <v>14</v>
      </c>
      <c r="W23" s="29">
        <v>14</v>
      </c>
      <c r="X23" s="347"/>
      <c r="Y23" s="20"/>
      <c r="Z23" s="356">
        <v>7</v>
      </c>
      <c r="AA23" s="22">
        <v>54</v>
      </c>
      <c r="AB23" s="24">
        <v>54</v>
      </c>
      <c r="AC23" s="356"/>
      <c r="AD23" s="20"/>
      <c r="AE23" s="92"/>
      <c r="AF23" s="36">
        <v>94</v>
      </c>
      <c r="AG23" s="37">
        <v>94</v>
      </c>
      <c r="AH23" s="23"/>
      <c r="AI23" s="20"/>
      <c r="AJ23" s="92"/>
      <c r="AK23" s="36">
        <v>134</v>
      </c>
      <c r="AL23" s="37">
        <v>134</v>
      </c>
      <c r="AM23" s="98"/>
    </row>
    <row r="24" spans="1:41" ht="22.5" customHeight="1" thickBot="1" x14ac:dyDescent="0.2">
      <c r="A24" s="165"/>
      <c r="U24" s="348">
        <v>4</v>
      </c>
      <c r="V24" s="349">
        <v>15</v>
      </c>
      <c r="W24" s="353">
        <v>15</v>
      </c>
      <c r="X24" s="356">
        <v>9</v>
      </c>
      <c r="Y24" s="20"/>
      <c r="Z24" s="356"/>
      <c r="AA24" s="22">
        <v>55</v>
      </c>
      <c r="AB24" s="353">
        <v>55</v>
      </c>
      <c r="AC24" s="356">
        <v>10</v>
      </c>
      <c r="AD24" s="20"/>
      <c r="AE24" s="92"/>
      <c r="AF24" s="36">
        <v>95</v>
      </c>
      <c r="AG24" s="37">
        <v>95</v>
      </c>
      <c r="AH24" s="23"/>
      <c r="AI24" s="20"/>
      <c r="AJ24" s="92"/>
      <c r="AK24" s="36">
        <v>135</v>
      </c>
      <c r="AL24" s="37">
        <v>135</v>
      </c>
      <c r="AM24" s="98"/>
    </row>
    <row r="25" spans="1:41" ht="22.5" customHeight="1" x14ac:dyDescent="0.15">
      <c r="A25" s="165"/>
      <c r="U25" s="360"/>
      <c r="V25" s="18">
        <v>16</v>
      </c>
      <c r="W25" s="24">
        <v>16</v>
      </c>
      <c r="X25" s="356">
        <v>9</v>
      </c>
      <c r="Y25" s="20"/>
      <c r="Z25" s="356">
        <v>7</v>
      </c>
      <c r="AA25" s="352">
        <v>56</v>
      </c>
      <c r="AB25" s="24">
        <v>56</v>
      </c>
      <c r="AC25" s="356"/>
      <c r="AD25" s="20"/>
      <c r="AE25" s="92"/>
      <c r="AF25" s="36">
        <v>96</v>
      </c>
      <c r="AG25" s="37">
        <v>96</v>
      </c>
      <c r="AH25" s="23"/>
      <c r="AI25" s="20"/>
      <c r="AJ25" s="92"/>
      <c r="AK25" s="36">
        <v>136</v>
      </c>
      <c r="AL25" s="37">
        <v>136</v>
      </c>
      <c r="AM25" s="98"/>
    </row>
    <row r="26" spans="1:41" ht="22.5" customHeight="1" x14ac:dyDescent="0.15">
      <c r="A26" s="165"/>
      <c r="U26" s="361">
        <v>11</v>
      </c>
      <c r="V26" s="352">
        <v>17</v>
      </c>
      <c r="W26" s="24">
        <v>17</v>
      </c>
      <c r="X26" s="356"/>
      <c r="Y26" s="20"/>
      <c r="Z26" s="356"/>
      <c r="AA26" s="22">
        <v>57</v>
      </c>
      <c r="AB26" s="353">
        <v>57</v>
      </c>
      <c r="AC26" s="356">
        <v>4</v>
      </c>
      <c r="AD26" s="20"/>
      <c r="AE26" s="92"/>
      <c r="AF26" s="36">
        <v>97</v>
      </c>
      <c r="AG26" s="37">
        <v>97</v>
      </c>
      <c r="AH26" s="23"/>
      <c r="AI26" s="20"/>
      <c r="AJ26" s="92"/>
      <c r="AK26" s="36">
        <v>137</v>
      </c>
      <c r="AL26" s="37">
        <v>137</v>
      </c>
      <c r="AM26" s="98"/>
    </row>
    <row r="27" spans="1:41" ht="22.5" customHeight="1" x14ac:dyDescent="0.15">
      <c r="A27" s="165"/>
      <c r="U27" s="361"/>
      <c r="V27" s="22">
        <v>18</v>
      </c>
      <c r="W27" s="353">
        <v>18</v>
      </c>
      <c r="X27" s="356">
        <v>15</v>
      </c>
      <c r="Y27" s="20"/>
      <c r="Z27" s="356">
        <v>7</v>
      </c>
      <c r="AA27" s="352">
        <v>58</v>
      </c>
      <c r="AB27" s="24">
        <v>58</v>
      </c>
      <c r="AC27" s="356"/>
      <c r="AD27" s="20"/>
      <c r="AE27" s="92"/>
      <c r="AF27" s="36">
        <v>98</v>
      </c>
      <c r="AG27" s="37">
        <v>98</v>
      </c>
      <c r="AH27" s="23"/>
      <c r="AI27" s="20"/>
      <c r="AJ27" s="92"/>
      <c r="AK27" s="36">
        <v>138</v>
      </c>
      <c r="AL27" s="37">
        <v>138</v>
      </c>
      <c r="AM27" s="98"/>
    </row>
    <row r="28" spans="1:41" ht="22.5" customHeight="1" x14ac:dyDescent="0.15">
      <c r="A28" s="165"/>
      <c r="U28" s="361">
        <v>4</v>
      </c>
      <c r="V28" s="352">
        <v>19</v>
      </c>
      <c r="W28" s="24">
        <v>19</v>
      </c>
      <c r="X28" s="356"/>
      <c r="Y28" s="20"/>
      <c r="Z28" s="356"/>
      <c r="AA28" s="22">
        <v>59</v>
      </c>
      <c r="AB28" s="353">
        <v>59</v>
      </c>
      <c r="AC28" s="356">
        <v>4</v>
      </c>
      <c r="AD28" s="20"/>
      <c r="AE28" s="92"/>
      <c r="AF28" s="36">
        <v>99</v>
      </c>
      <c r="AG28" s="37">
        <v>99</v>
      </c>
      <c r="AH28" s="23"/>
      <c r="AI28" s="20"/>
      <c r="AJ28" s="92"/>
      <c r="AK28" s="36">
        <v>139</v>
      </c>
      <c r="AL28" s="37">
        <v>139</v>
      </c>
      <c r="AM28" s="98"/>
    </row>
    <row r="29" spans="1:41" ht="22.5" customHeight="1" x14ac:dyDescent="0.15">
      <c r="A29" s="165"/>
      <c r="U29" s="361">
        <v>7</v>
      </c>
      <c r="V29" s="22">
        <v>20</v>
      </c>
      <c r="W29" s="353">
        <v>20</v>
      </c>
      <c r="X29" s="356">
        <v>4</v>
      </c>
      <c r="Y29" s="20"/>
      <c r="Z29" s="356">
        <v>10</v>
      </c>
      <c r="AA29" s="352">
        <v>60</v>
      </c>
      <c r="AB29" s="24">
        <v>60</v>
      </c>
      <c r="AC29" s="356"/>
      <c r="AD29" s="20"/>
      <c r="AE29" s="92"/>
      <c r="AF29" s="36">
        <v>100</v>
      </c>
      <c r="AG29" s="37">
        <v>100</v>
      </c>
      <c r="AH29" s="23"/>
      <c r="AI29" s="20"/>
      <c r="AJ29" s="92"/>
      <c r="AK29" s="36">
        <v>140</v>
      </c>
      <c r="AL29" s="37">
        <v>140</v>
      </c>
      <c r="AM29" s="98"/>
    </row>
    <row r="30" spans="1:41" ht="22.5" customHeight="1" x14ac:dyDescent="0.15">
      <c r="A30" s="165"/>
      <c r="U30" s="361"/>
      <c r="V30" s="22">
        <v>21</v>
      </c>
      <c r="W30" s="24">
        <v>21</v>
      </c>
      <c r="X30" s="356"/>
      <c r="Y30" s="20"/>
      <c r="Z30" s="356"/>
      <c r="AA30" s="22">
        <v>61</v>
      </c>
      <c r="AB30" s="353">
        <v>61</v>
      </c>
      <c r="AC30" s="356">
        <v>4</v>
      </c>
      <c r="AD30" s="20"/>
      <c r="AE30" s="92"/>
      <c r="AF30" s="36">
        <v>101</v>
      </c>
      <c r="AG30" s="37">
        <v>101</v>
      </c>
      <c r="AH30" s="23"/>
      <c r="AI30" s="20"/>
      <c r="AJ30" s="92"/>
      <c r="AK30" s="36">
        <v>141</v>
      </c>
      <c r="AL30" s="37">
        <v>141</v>
      </c>
      <c r="AM30" s="98"/>
    </row>
    <row r="31" spans="1:41" ht="22.5" customHeight="1" x14ac:dyDescent="0.15">
      <c r="A31" s="165"/>
      <c r="U31" s="361">
        <v>8</v>
      </c>
      <c r="V31" s="352">
        <v>22</v>
      </c>
      <c r="W31" s="353">
        <v>22</v>
      </c>
      <c r="X31" s="356">
        <v>10</v>
      </c>
      <c r="Y31" s="20"/>
      <c r="Z31" s="356"/>
      <c r="AA31" s="22">
        <v>62</v>
      </c>
      <c r="AB31" s="24">
        <v>62</v>
      </c>
      <c r="AC31" s="356"/>
      <c r="AD31" s="20"/>
      <c r="AE31" s="92"/>
      <c r="AF31" s="36">
        <v>102</v>
      </c>
      <c r="AG31" s="37">
        <v>102</v>
      </c>
      <c r="AH31" s="23"/>
      <c r="AI31" s="20"/>
      <c r="AJ31" s="92"/>
      <c r="AK31" s="36">
        <v>142</v>
      </c>
      <c r="AL31" s="37">
        <v>142</v>
      </c>
      <c r="AM31" s="98"/>
    </row>
    <row r="32" spans="1:41" ht="22.5" customHeight="1" x14ac:dyDescent="0.15">
      <c r="A32" s="165"/>
      <c r="U32" s="361"/>
      <c r="V32" s="22">
        <v>23</v>
      </c>
      <c r="W32" s="24">
        <v>23</v>
      </c>
      <c r="X32" s="356"/>
      <c r="Y32" s="20"/>
      <c r="Z32" s="356">
        <v>4</v>
      </c>
      <c r="AA32" s="352">
        <v>63</v>
      </c>
      <c r="AB32" s="24">
        <v>63</v>
      </c>
      <c r="AC32" s="356"/>
      <c r="AD32" s="20"/>
      <c r="AE32" s="92"/>
      <c r="AF32" s="36">
        <v>103</v>
      </c>
      <c r="AG32" s="37">
        <v>103</v>
      </c>
      <c r="AH32" s="23"/>
      <c r="AI32" s="20"/>
      <c r="AJ32" s="92"/>
      <c r="AK32" s="36">
        <v>143</v>
      </c>
      <c r="AL32" s="37">
        <v>143</v>
      </c>
      <c r="AM32" s="98"/>
    </row>
    <row r="33" spans="1:39" ht="22.5" customHeight="1" x14ac:dyDescent="0.15">
      <c r="A33" s="165"/>
      <c r="U33" s="361">
        <v>7</v>
      </c>
      <c r="V33" s="352">
        <v>24</v>
      </c>
      <c r="W33" s="353">
        <v>24</v>
      </c>
      <c r="X33" s="356">
        <v>7</v>
      </c>
      <c r="Y33" s="20"/>
      <c r="Z33" s="356"/>
      <c r="AA33" s="22">
        <v>64</v>
      </c>
      <c r="AB33" s="353">
        <v>64</v>
      </c>
      <c r="AC33" s="375">
        <v>15</v>
      </c>
      <c r="AD33" s="20"/>
      <c r="AE33" s="92"/>
      <c r="AF33" s="36">
        <v>104</v>
      </c>
      <c r="AG33" s="37">
        <v>104</v>
      </c>
      <c r="AH33" s="23"/>
      <c r="AI33" s="20"/>
      <c r="AJ33" s="92"/>
      <c r="AK33" s="36">
        <v>144</v>
      </c>
      <c r="AL33" s="37">
        <v>144</v>
      </c>
      <c r="AM33" s="98"/>
    </row>
    <row r="34" spans="1:39" ht="22.5" customHeight="1" x14ac:dyDescent="0.15">
      <c r="A34" s="165"/>
      <c r="U34" s="361"/>
      <c r="V34" s="22">
        <v>25</v>
      </c>
      <c r="W34" s="24">
        <v>25</v>
      </c>
      <c r="X34" s="356"/>
      <c r="Y34" s="20"/>
      <c r="Z34" s="356">
        <v>11</v>
      </c>
      <c r="AA34" s="352">
        <v>65</v>
      </c>
      <c r="AB34" s="24">
        <v>65</v>
      </c>
      <c r="AC34" s="356"/>
      <c r="AD34" s="20"/>
      <c r="AE34" s="92"/>
      <c r="AF34" s="36">
        <v>105</v>
      </c>
      <c r="AG34" s="37">
        <v>105</v>
      </c>
      <c r="AH34" s="23"/>
      <c r="AI34" s="20"/>
      <c r="AJ34" s="92"/>
      <c r="AK34" s="36">
        <v>145</v>
      </c>
      <c r="AL34" s="37">
        <v>145</v>
      </c>
      <c r="AM34" s="98"/>
    </row>
    <row r="35" spans="1:39" ht="22.5" customHeight="1" x14ac:dyDescent="0.15">
      <c r="A35" s="165"/>
      <c r="U35" s="361">
        <v>10</v>
      </c>
      <c r="V35" s="352">
        <v>26</v>
      </c>
      <c r="W35" s="353">
        <v>26</v>
      </c>
      <c r="X35" s="356">
        <v>4</v>
      </c>
      <c r="Y35" s="20"/>
      <c r="Z35" s="356"/>
      <c r="AA35" s="22">
        <v>66</v>
      </c>
      <c r="AB35" s="353">
        <v>66</v>
      </c>
      <c r="AC35" s="356">
        <v>10</v>
      </c>
      <c r="AD35" s="20"/>
      <c r="AE35" s="92"/>
      <c r="AF35" s="36">
        <v>106</v>
      </c>
      <c r="AG35" s="37">
        <v>106</v>
      </c>
      <c r="AH35" s="23"/>
      <c r="AI35" s="20"/>
      <c r="AJ35" s="92"/>
      <c r="AK35" s="36">
        <v>146</v>
      </c>
      <c r="AL35" s="37">
        <v>146</v>
      </c>
      <c r="AM35" s="98"/>
    </row>
    <row r="36" spans="1:39" ht="22.5" customHeight="1" x14ac:dyDescent="0.15">
      <c r="A36" s="165"/>
      <c r="U36" s="361"/>
      <c r="V36" s="22">
        <v>27</v>
      </c>
      <c r="W36" s="24">
        <v>27</v>
      </c>
      <c r="X36" s="356"/>
      <c r="Y36" s="20"/>
      <c r="Z36" s="356">
        <v>11</v>
      </c>
      <c r="AA36" s="352">
        <v>67</v>
      </c>
      <c r="AB36" s="24">
        <v>67</v>
      </c>
      <c r="AC36" s="356"/>
      <c r="AD36" s="20"/>
      <c r="AE36" s="92"/>
      <c r="AF36" s="36">
        <v>107</v>
      </c>
      <c r="AG36" s="37">
        <v>107</v>
      </c>
      <c r="AH36" s="23"/>
      <c r="AI36" s="20"/>
      <c r="AJ36" s="92"/>
      <c r="AK36" s="36">
        <v>147</v>
      </c>
      <c r="AL36" s="37">
        <v>147</v>
      </c>
      <c r="AM36" s="98"/>
    </row>
    <row r="37" spans="1:39" ht="22.5" customHeight="1" x14ac:dyDescent="0.15">
      <c r="A37" s="165"/>
      <c r="U37" s="361">
        <v>10</v>
      </c>
      <c r="V37" s="352">
        <v>28</v>
      </c>
      <c r="W37" s="353">
        <v>28</v>
      </c>
      <c r="X37" s="356">
        <v>15</v>
      </c>
      <c r="Y37" s="20"/>
      <c r="Z37" s="356"/>
      <c r="AA37" s="22">
        <v>68</v>
      </c>
      <c r="AB37" s="24">
        <v>68</v>
      </c>
      <c r="AC37" s="356"/>
      <c r="AD37" s="20"/>
      <c r="AE37" s="92"/>
      <c r="AF37" s="36">
        <v>108</v>
      </c>
      <c r="AG37" s="37">
        <v>108</v>
      </c>
      <c r="AH37" s="23"/>
      <c r="AI37" s="20"/>
      <c r="AJ37" s="92"/>
      <c r="AK37" s="36">
        <v>148</v>
      </c>
      <c r="AL37" s="37">
        <v>148</v>
      </c>
      <c r="AM37" s="98"/>
    </row>
    <row r="38" spans="1:39" ht="22.5" customHeight="1" x14ac:dyDescent="0.15">
      <c r="A38" s="165"/>
      <c r="U38" s="361"/>
      <c r="V38" s="22">
        <v>29</v>
      </c>
      <c r="W38" s="24">
        <v>29</v>
      </c>
      <c r="X38" s="356"/>
      <c r="Y38" s="20"/>
      <c r="Z38" s="356">
        <v>11</v>
      </c>
      <c r="AA38" s="352">
        <v>69</v>
      </c>
      <c r="AB38" s="353">
        <v>69</v>
      </c>
      <c r="AC38" s="375">
        <v>11</v>
      </c>
      <c r="AD38" s="20"/>
      <c r="AE38" s="92"/>
      <c r="AF38" s="36">
        <v>109</v>
      </c>
      <c r="AG38" s="37">
        <v>109</v>
      </c>
      <c r="AH38" s="23"/>
      <c r="AI38" s="20"/>
      <c r="AJ38" s="92"/>
      <c r="AK38" s="36">
        <v>149</v>
      </c>
      <c r="AL38" s="37">
        <v>149</v>
      </c>
      <c r="AM38" s="98"/>
    </row>
    <row r="39" spans="1:39" ht="22.5" customHeight="1" x14ac:dyDescent="0.15">
      <c r="A39" s="165"/>
      <c r="U39" s="361">
        <v>8</v>
      </c>
      <c r="V39" s="352">
        <v>30</v>
      </c>
      <c r="W39" s="353">
        <v>30</v>
      </c>
      <c r="X39" s="356">
        <v>10</v>
      </c>
      <c r="Y39" s="20"/>
      <c r="Z39" s="356"/>
      <c r="AA39" s="22">
        <v>70</v>
      </c>
      <c r="AB39" s="24">
        <v>70</v>
      </c>
      <c r="AC39" s="356">
        <v>4</v>
      </c>
      <c r="AD39" s="20"/>
      <c r="AE39" s="92"/>
      <c r="AF39" s="36">
        <v>110</v>
      </c>
      <c r="AG39" s="37">
        <v>110</v>
      </c>
      <c r="AH39" s="23"/>
      <c r="AI39" s="20"/>
      <c r="AJ39" s="92"/>
      <c r="AK39" s="36">
        <v>150</v>
      </c>
      <c r="AL39" s="37">
        <v>150</v>
      </c>
      <c r="AM39" s="98"/>
    </row>
    <row r="40" spans="1:39" ht="22.5" customHeight="1" x14ac:dyDescent="0.15">
      <c r="A40" s="165"/>
      <c r="U40" s="361"/>
      <c r="V40" s="22">
        <v>31</v>
      </c>
      <c r="W40" s="24">
        <v>31</v>
      </c>
      <c r="X40" s="356"/>
      <c r="Y40" s="20"/>
      <c r="Z40" s="356">
        <v>11</v>
      </c>
      <c r="AA40" s="352">
        <v>71</v>
      </c>
      <c r="AB40" s="24">
        <v>71</v>
      </c>
      <c r="AC40" s="356">
        <v>4</v>
      </c>
      <c r="AD40" s="20"/>
      <c r="AE40" s="92"/>
      <c r="AF40" s="36">
        <v>111</v>
      </c>
      <c r="AG40" s="37">
        <v>111</v>
      </c>
      <c r="AH40" s="23"/>
      <c r="AI40" s="20"/>
      <c r="AJ40" s="92"/>
      <c r="AK40" s="36">
        <v>151</v>
      </c>
      <c r="AL40" s="37">
        <v>151</v>
      </c>
      <c r="AM40" s="98"/>
    </row>
    <row r="41" spans="1:39" ht="22.5" customHeight="1" x14ac:dyDescent="0.15">
      <c r="A41" s="165"/>
      <c r="U41" s="361">
        <v>7</v>
      </c>
      <c r="V41" s="352">
        <v>32</v>
      </c>
      <c r="W41" s="353">
        <v>32</v>
      </c>
      <c r="X41" s="356">
        <v>10</v>
      </c>
      <c r="Y41" s="20"/>
      <c r="Z41" s="356"/>
      <c r="AA41" s="22">
        <v>72</v>
      </c>
      <c r="AB41" s="24">
        <v>72</v>
      </c>
      <c r="AC41" s="356"/>
      <c r="AD41" s="20"/>
      <c r="AE41" s="92"/>
      <c r="AF41" s="36">
        <v>112</v>
      </c>
      <c r="AG41" s="37">
        <v>112</v>
      </c>
      <c r="AH41" s="23"/>
      <c r="AI41" s="20"/>
      <c r="AJ41" s="92"/>
      <c r="AK41" s="36">
        <v>152</v>
      </c>
      <c r="AL41" s="37">
        <v>152</v>
      </c>
      <c r="AM41" s="98"/>
    </row>
    <row r="42" spans="1:39" ht="22.5" customHeight="1" x14ac:dyDescent="0.15">
      <c r="A42" s="165"/>
      <c r="U42" s="361"/>
      <c r="V42" s="22">
        <v>33</v>
      </c>
      <c r="W42" s="24">
        <v>33</v>
      </c>
      <c r="X42" s="356"/>
      <c r="Y42" s="20"/>
      <c r="Z42" s="356">
        <v>11</v>
      </c>
      <c r="AA42" s="352">
        <v>73</v>
      </c>
      <c r="AB42" s="24">
        <v>73</v>
      </c>
      <c r="AC42" s="356"/>
      <c r="AD42" s="20"/>
      <c r="AE42" s="92"/>
      <c r="AF42" s="36">
        <v>113</v>
      </c>
      <c r="AG42" s="37">
        <v>113</v>
      </c>
      <c r="AH42" s="23"/>
      <c r="AI42" s="20"/>
      <c r="AJ42" s="92"/>
      <c r="AK42" s="36">
        <v>153</v>
      </c>
      <c r="AL42" s="37">
        <v>153</v>
      </c>
      <c r="AM42" s="98"/>
    </row>
    <row r="43" spans="1:39" ht="22.5" customHeight="1" thickBot="1" x14ac:dyDescent="0.2">
      <c r="A43" s="165"/>
      <c r="U43" s="362">
        <v>4</v>
      </c>
      <c r="V43" s="354">
        <v>34</v>
      </c>
      <c r="W43" s="353">
        <v>34</v>
      </c>
      <c r="X43" s="356">
        <v>4</v>
      </c>
      <c r="Y43" s="20"/>
      <c r="Z43" s="356">
        <v>11</v>
      </c>
      <c r="AA43" s="22">
        <v>74</v>
      </c>
      <c r="AB43" s="353">
        <v>74</v>
      </c>
      <c r="AC43" s="356">
        <v>15</v>
      </c>
      <c r="AD43" s="20"/>
      <c r="AE43" s="92"/>
      <c r="AF43" s="36">
        <v>114</v>
      </c>
      <c r="AG43" s="37">
        <v>114</v>
      </c>
      <c r="AH43" s="23"/>
      <c r="AI43" s="20"/>
      <c r="AJ43" s="92"/>
      <c r="AK43" s="36">
        <v>154</v>
      </c>
      <c r="AL43" s="37">
        <v>154</v>
      </c>
      <c r="AM43" s="98"/>
    </row>
    <row r="44" spans="1:39" ht="22.5" customHeight="1" x14ac:dyDescent="0.15">
      <c r="A44" s="165"/>
      <c r="U44" s="360"/>
      <c r="V44" s="18">
        <v>35</v>
      </c>
      <c r="W44" s="24">
        <v>35</v>
      </c>
      <c r="X44" s="356"/>
      <c r="Y44" s="20"/>
      <c r="Z44" s="356"/>
      <c r="AA44" s="22">
        <v>75</v>
      </c>
      <c r="AB44" s="24">
        <v>75</v>
      </c>
      <c r="AC44" s="356">
        <v>15</v>
      </c>
      <c r="AD44" s="20"/>
      <c r="AE44" s="92"/>
      <c r="AF44" s="36">
        <v>115</v>
      </c>
      <c r="AG44" s="37">
        <v>115</v>
      </c>
      <c r="AH44" s="23"/>
      <c r="AI44" s="20"/>
      <c r="AJ44" s="92"/>
      <c r="AK44" s="36">
        <v>155</v>
      </c>
      <c r="AL44" s="37">
        <v>155</v>
      </c>
      <c r="AM44" s="98"/>
    </row>
    <row r="45" spans="1:39" ht="22.5" customHeight="1" thickBot="1" x14ac:dyDescent="0.2">
      <c r="A45" s="165"/>
      <c r="U45" s="361"/>
      <c r="V45" s="22">
        <v>36</v>
      </c>
      <c r="W45" s="355">
        <v>36</v>
      </c>
      <c r="X45" s="357">
        <v>4</v>
      </c>
      <c r="Y45" s="20"/>
      <c r="Z45" s="356">
        <v>7</v>
      </c>
      <c r="AA45" s="352">
        <v>76</v>
      </c>
      <c r="AB45" s="24">
        <v>76</v>
      </c>
      <c r="AC45" s="356"/>
      <c r="AD45" s="20"/>
      <c r="AE45" s="92"/>
      <c r="AF45" s="36">
        <v>116</v>
      </c>
      <c r="AG45" s="37">
        <v>116</v>
      </c>
      <c r="AH45" s="23"/>
      <c r="AI45" s="20"/>
      <c r="AJ45" s="92"/>
      <c r="AK45" s="36">
        <v>156</v>
      </c>
      <c r="AL45" s="37">
        <v>156</v>
      </c>
      <c r="AM45" s="98"/>
    </row>
    <row r="46" spans="1:39" ht="22.5" customHeight="1" x14ac:dyDescent="0.15">
      <c r="A46" s="165"/>
      <c r="U46" s="345">
        <v>11</v>
      </c>
      <c r="V46" s="340">
        <v>37</v>
      </c>
      <c r="W46" s="29">
        <v>37</v>
      </c>
      <c r="X46" s="358"/>
      <c r="Y46" s="20"/>
      <c r="Z46" s="356"/>
      <c r="AA46" s="22">
        <v>77</v>
      </c>
      <c r="AB46" s="353">
        <v>77</v>
      </c>
      <c r="AC46" s="356">
        <v>10</v>
      </c>
      <c r="AD46" s="20"/>
      <c r="AE46" s="92"/>
      <c r="AF46" s="36">
        <v>117</v>
      </c>
      <c r="AG46" s="37">
        <v>117</v>
      </c>
      <c r="AH46" s="23"/>
      <c r="AI46" s="20"/>
      <c r="AJ46" s="92"/>
      <c r="AK46" s="36">
        <v>157</v>
      </c>
      <c r="AL46" s="37">
        <v>157</v>
      </c>
      <c r="AM46" s="98"/>
    </row>
    <row r="47" spans="1:39" ht="22.5" customHeight="1" thickBot="1" x14ac:dyDescent="0.2">
      <c r="A47" s="165"/>
      <c r="T47" s="184"/>
      <c r="U47" s="365"/>
      <c r="V47" s="22">
        <v>38</v>
      </c>
      <c r="W47" s="339">
        <v>38</v>
      </c>
      <c r="X47" s="346">
        <v>10</v>
      </c>
      <c r="Y47" s="20"/>
      <c r="Z47" s="372">
        <v>11</v>
      </c>
      <c r="AA47" s="374">
        <v>78</v>
      </c>
      <c r="AB47" s="24">
        <v>78</v>
      </c>
      <c r="AC47" s="356"/>
      <c r="AD47" s="20"/>
      <c r="AE47" s="92"/>
      <c r="AF47" s="36">
        <v>118</v>
      </c>
      <c r="AG47" s="37">
        <v>118</v>
      </c>
      <c r="AH47" s="23"/>
      <c r="AI47" s="20"/>
      <c r="AJ47" s="92"/>
      <c r="AK47" s="36">
        <v>158</v>
      </c>
      <c r="AL47" s="37">
        <v>158</v>
      </c>
      <c r="AM47" s="98"/>
    </row>
    <row r="48" spans="1:39" ht="22.5" customHeight="1" thickTop="1" thickBot="1" x14ac:dyDescent="0.2">
      <c r="A48" s="165"/>
      <c r="T48" s="184"/>
      <c r="U48" s="365">
        <v>11</v>
      </c>
      <c r="V48" s="340">
        <v>39</v>
      </c>
      <c r="W48" s="24">
        <v>39</v>
      </c>
      <c r="X48" s="356"/>
      <c r="Y48" s="20"/>
      <c r="Z48" s="358"/>
      <c r="AA48" s="18">
        <v>79</v>
      </c>
      <c r="AB48" s="373">
        <v>79</v>
      </c>
      <c r="AC48" s="372">
        <v>10</v>
      </c>
      <c r="AD48" s="20"/>
      <c r="AE48" s="92"/>
      <c r="AF48" s="36">
        <v>119</v>
      </c>
      <c r="AG48" s="37">
        <v>119</v>
      </c>
      <c r="AH48" s="23"/>
      <c r="AI48" s="20"/>
      <c r="AJ48" s="92"/>
      <c r="AK48" s="36">
        <v>159</v>
      </c>
      <c r="AL48" s="37">
        <v>159</v>
      </c>
      <c r="AM48" s="98"/>
    </row>
    <row r="49" spans="1:43" ht="22.5" customHeight="1" thickTop="1" thickBot="1" x14ac:dyDescent="0.2">
      <c r="A49" s="165"/>
      <c r="T49" s="184"/>
      <c r="U49" s="363"/>
      <c r="V49" s="99">
        <v>40</v>
      </c>
      <c r="W49" s="366">
        <v>40</v>
      </c>
      <c r="X49" s="364">
        <v>10</v>
      </c>
      <c r="Y49" s="20"/>
      <c r="Z49" s="359"/>
      <c r="AA49" s="99">
        <v>80</v>
      </c>
      <c r="AB49" s="370">
        <v>80</v>
      </c>
      <c r="AC49" s="371"/>
      <c r="AD49" s="20"/>
      <c r="AE49" s="91"/>
      <c r="AF49" s="101">
        <v>120</v>
      </c>
      <c r="AG49" s="102">
        <v>120</v>
      </c>
      <c r="AH49" s="100"/>
      <c r="AI49" s="20"/>
      <c r="AJ49" s="91"/>
      <c r="AK49" s="101">
        <v>160</v>
      </c>
      <c r="AL49" s="102">
        <v>160</v>
      </c>
      <c r="AM49" s="103"/>
    </row>
    <row r="50" spans="1:43" ht="23.1" customHeight="1" thickTop="1" x14ac:dyDescent="0.15">
      <c r="A50" s="174"/>
      <c r="B50" s="175"/>
      <c r="C50" s="175"/>
      <c r="D50" s="175"/>
      <c r="E50" s="175"/>
      <c r="F50" s="175"/>
      <c r="G50" s="175"/>
      <c r="H50" s="199"/>
      <c r="I50" s="199"/>
      <c r="J50" s="199"/>
      <c r="K50" s="199"/>
      <c r="L50" s="199"/>
      <c r="T50" s="257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211"/>
      <c r="AF50" s="173"/>
      <c r="AG50" s="173"/>
      <c r="AH50" s="213"/>
      <c r="AI50" s="214"/>
      <c r="AJ50" s="214"/>
      <c r="AK50" s="173"/>
      <c r="AL50" s="173"/>
      <c r="AM50" s="203"/>
    </row>
    <row r="51" spans="1:43" ht="23.1" customHeight="1" x14ac:dyDescent="0.15">
      <c r="A51" s="174"/>
      <c r="B51" s="175"/>
      <c r="C51" s="175"/>
      <c r="D51" s="175"/>
      <c r="E51" s="175"/>
      <c r="F51" s="175"/>
      <c r="G51" s="175"/>
      <c r="H51" s="199"/>
      <c r="I51" s="199"/>
      <c r="J51" s="199"/>
      <c r="K51" s="199"/>
      <c r="L51" s="199"/>
      <c r="T51" s="257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212"/>
      <c r="AH51" s="215"/>
      <c r="AI51" s="216"/>
      <c r="AJ51" s="216"/>
      <c r="AM51" s="208"/>
    </row>
    <row r="52" spans="1:43" ht="23.1" customHeight="1" x14ac:dyDescent="0.15">
      <c r="A52" s="174"/>
      <c r="B52" s="175"/>
      <c r="C52" s="175"/>
      <c r="D52" s="175"/>
      <c r="E52" s="175"/>
      <c r="F52" s="175"/>
      <c r="G52" s="175"/>
      <c r="H52" s="199"/>
      <c r="I52" s="199"/>
      <c r="J52" s="199"/>
      <c r="K52" s="199"/>
      <c r="L52" s="199"/>
      <c r="T52" s="257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212"/>
      <c r="AH52" s="215"/>
      <c r="AI52" s="216"/>
      <c r="AJ52" s="216"/>
      <c r="AM52" s="208"/>
    </row>
    <row r="53" spans="1:43" ht="23.1" customHeight="1" x14ac:dyDescent="0.15">
      <c r="A53" s="174"/>
      <c r="B53" s="175"/>
      <c r="C53" s="175"/>
      <c r="D53" s="175"/>
      <c r="E53" s="175"/>
      <c r="F53" s="175"/>
      <c r="G53" s="175"/>
      <c r="H53" s="200"/>
      <c r="I53" s="200"/>
      <c r="J53" s="200"/>
      <c r="K53" s="200"/>
      <c r="L53" s="200"/>
      <c r="M53" s="196"/>
      <c r="N53" s="196"/>
      <c r="O53" s="196"/>
      <c r="P53" s="196"/>
      <c r="Q53" s="196"/>
      <c r="R53" s="197"/>
      <c r="S53" s="196"/>
      <c r="T53" s="257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212"/>
      <c r="AH53" s="215"/>
      <c r="AI53" s="216"/>
      <c r="AJ53" s="216"/>
      <c r="AM53" s="208"/>
    </row>
    <row r="54" spans="1:43" ht="23.1" customHeight="1" x14ac:dyDescent="0.15">
      <c r="A54" s="174"/>
      <c r="B54" s="175"/>
      <c r="C54" s="175"/>
      <c r="D54" s="175"/>
      <c r="E54" s="175"/>
      <c r="F54" s="175"/>
      <c r="G54" s="175"/>
      <c r="H54" s="200"/>
      <c r="I54" s="200"/>
      <c r="J54" s="200"/>
      <c r="K54" s="200"/>
      <c r="L54" s="200"/>
      <c r="M54" s="196"/>
      <c r="N54" s="196"/>
      <c r="O54" s="196"/>
      <c r="P54" s="196"/>
      <c r="Q54" s="196"/>
      <c r="R54" s="197"/>
      <c r="S54" s="196"/>
      <c r="T54" s="257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212"/>
      <c r="AH54" s="215"/>
      <c r="AI54" s="216"/>
      <c r="AJ54" s="216"/>
      <c r="AM54" s="208"/>
    </row>
    <row r="55" spans="1:43" ht="23.1" customHeight="1" x14ac:dyDescent="0.15">
      <c r="A55" s="201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198"/>
      <c r="N55" s="198"/>
      <c r="O55" s="198"/>
      <c r="T55" s="257"/>
      <c r="U55" s="171"/>
      <c r="V55" s="171"/>
      <c r="W55" s="171"/>
      <c r="X55" s="217"/>
      <c r="Y55" s="217"/>
      <c r="Z55" s="217"/>
      <c r="AA55" s="217"/>
      <c r="AB55" s="217"/>
      <c r="AC55" s="217"/>
      <c r="AD55" s="217"/>
      <c r="AE55" s="212"/>
      <c r="AH55" s="215"/>
      <c r="AI55" s="216"/>
      <c r="AJ55" s="216"/>
      <c r="AM55" s="208"/>
    </row>
    <row r="56" spans="1:43" ht="23.1" customHeight="1" x14ac:dyDescent="0.15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198"/>
      <c r="N56" s="198"/>
      <c r="O56" s="198"/>
      <c r="T56" s="258"/>
      <c r="U56" s="218"/>
      <c r="V56" s="218"/>
      <c r="W56" s="218"/>
      <c r="X56" s="219"/>
      <c r="Y56" s="219"/>
      <c r="Z56" s="219"/>
      <c r="AA56" s="219"/>
      <c r="AB56" s="219"/>
      <c r="AC56" s="219"/>
      <c r="AD56" s="219"/>
      <c r="AE56" s="212"/>
      <c r="AH56" s="215"/>
      <c r="AI56" s="216"/>
      <c r="AJ56" s="216"/>
      <c r="AM56" s="208"/>
    </row>
    <row r="57" spans="1:43" ht="23.1" customHeight="1" x14ac:dyDescent="0.15">
      <c r="A57" s="201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198"/>
      <c r="N57" s="198"/>
      <c r="O57" s="198"/>
      <c r="T57" s="258"/>
      <c r="U57" s="218"/>
      <c r="V57" s="218"/>
      <c r="W57" s="218"/>
      <c r="X57" s="219"/>
      <c r="Y57" s="219"/>
      <c r="Z57" s="219"/>
      <c r="AA57" s="219"/>
      <c r="AB57" s="219"/>
      <c r="AC57" s="219"/>
      <c r="AD57" s="219"/>
      <c r="AM57" s="184"/>
    </row>
    <row r="58" spans="1:43" ht="18" thickBot="1" x14ac:dyDescent="0.25">
      <c r="A58" s="188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708"/>
      <c r="P58" s="708"/>
      <c r="Q58" s="708"/>
      <c r="R58" s="708"/>
      <c r="S58" s="708"/>
      <c r="T58" s="186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264"/>
    </row>
    <row r="59" spans="1:43" ht="23.1" customHeight="1" thickTop="1" x14ac:dyDescent="0.15"/>
    <row r="60" spans="1:43" ht="23.1" customHeight="1" x14ac:dyDescent="0.15">
      <c r="AF60" s="2" t="s">
        <v>184</v>
      </c>
    </row>
    <row r="61" spans="1:43" ht="24" customHeight="1" x14ac:dyDescent="0.15">
      <c r="A61" s="719" t="s">
        <v>174</v>
      </c>
      <c r="B61" s="719"/>
      <c r="C61" s="719"/>
      <c r="D61" s="719"/>
      <c r="E61" s="819" t="str">
        <f>H3</f>
        <v>名古屋西</v>
      </c>
      <c r="F61" s="819"/>
      <c r="G61" s="819"/>
      <c r="H61" s="819"/>
      <c r="I61" s="819"/>
      <c r="J61" s="819"/>
      <c r="K61" s="819"/>
      <c r="L61" s="819"/>
      <c r="M61" s="819"/>
      <c r="N61" s="819"/>
      <c r="O61" s="819"/>
      <c r="P61" s="819"/>
      <c r="Q61" s="819"/>
      <c r="R61" s="819"/>
      <c r="S61" s="179"/>
    </row>
    <row r="62" spans="1:43" ht="22.15" customHeight="1" x14ac:dyDescent="0.15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11"/>
      <c r="S62" s="179"/>
    </row>
    <row r="63" spans="1:43" ht="19.149999999999999" customHeight="1" x14ac:dyDescent="0.15">
      <c r="A63" s="178"/>
      <c r="B63" s="169"/>
      <c r="C63" s="169"/>
      <c r="D63" s="169"/>
      <c r="E63" s="169"/>
      <c r="F63" s="169"/>
      <c r="G63" s="169"/>
      <c r="H63" s="169"/>
      <c r="I63" s="169"/>
      <c r="J63" s="169"/>
      <c r="K63" s="111"/>
      <c r="S63" s="179"/>
    </row>
    <row r="64" spans="1:43" ht="16.149999999999999" customHeight="1" x14ac:dyDescent="0.15">
      <c r="A64" s="265"/>
      <c r="B64" s="265"/>
      <c r="C64" s="265"/>
      <c r="D64" s="265"/>
      <c r="E64" s="265"/>
      <c r="F64" s="265"/>
      <c r="G64" s="265"/>
      <c r="H64" s="265"/>
      <c r="I64" s="265"/>
      <c r="J64" s="112"/>
      <c r="K64" s="112"/>
      <c r="L64" s="112"/>
      <c r="M64" s="112"/>
      <c r="N64" s="112"/>
      <c r="O64" s="112"/>
      <c r="P64" s="112"/>
      <c r="Q64" s="112"/>
      <c r="R64" s="112"/>
      <c r="S64" s="180"/>
      <c r="AQ64" s="90"/>
    </row>
    <row r="65" spans="1:19" ht="16.149999999999999" customHeight="1" thickBot="1" x14ac:dyDescent="0.2">
      <c r="A65" s="266"/>
      <c r="B65" s="266"/>
      <c r="C65" s="266"/>
      <c r="D65" s="266"/>
      <c r="E65" s="266"/>
      <c r="F65" s="266"/>
      <c r="G65" s="266"/>
      <c r="H65" s="266"/>
      <c r="I65" s="266"/>
      <c r="J65" s="181"/>
      <c r="K65" s="181"/>
      <c r="L65" s="181"/>
      <c r="M65" s="181"/>
      <c r="N65" s="181"/>
      <c r="O65" s="181"/>
      <c r="P65" s="181"/>
      <c r="Q65" s="181"/>
      <c r="R65" s="181"/>
      <c r="S65" s="182"/>
    </row>
    <row r="66" spans="1:19" ht="12" customHeight="1" thickTop="1" x14ac:dyDescent="0.15">
      <c r="A66" s="668" t="s">
        <v>185</v>
      </c>
      <c r="B66" s="670" t="s">
        <v>186</v>
      </c>
      <c r="C66" s="671"/>
      <c r="D66" s="672"/>
      <c r="E66" s="663" t="s">
        <v>25</v>
      </c>
      <c r="F66" s="663"/>
      <c r="G66" s="663"/>
      <c r="H66" s="663"/>
      <c r="I66" s="663"/>
      <c r="J66" s="663"/>
      <c r="K66" s="663"/>
      <c r="L66" s="664"/>
      <c r="M66" s="717" t="s">
        <v>185</v>
      </c>
      <c r="N66" s="689" t="s">
        <v>187</v>
      </c>
      <c r="O66" s="683" t="s">
        <v>188</v>
      </c>
      <c r="P66" s="683"/>
      <c r="Q66" s="683"/>
      <c r="R66" s="683"/>
      <c r="S66" s="684"/>
    </row>
    <row r="67" spans="1:19" ht="8.1" customHeight="1" thickBot="1" x14ac:dyDescent="0.2">
      <c r="A67" s="669"/>
      <c r="B67" s="673" t="s">
        <v>185</v>
      </c>
      <c r="C67" s="669"/>
      <c r="D67" s="674"/>
      <c r="E67" s="665"/>
      <c r="F67" s="665"/>
      <c r="G67" s="665"/>
      <c r="H67" s="665"/>
      <c r="I67" s="665"/>
      <c r="J67" s="665"/>
      <c r="K67" s="665"/>
      <c r="L67" s="666"/>
      <c r="M67" s="718"/>
      <c r="N67" s="690"/>
      <c r="O67" s="321">
        <v>1</v>
      </c>
      <c r="P67" s="397">
        <v>2</v>
      </c>
      <c r="Q67" s="246">
        <v>3</v>
      </c>
      <c r="R67" s="246">
        <v>4</v>
      </c>
      <c r="S67" s="247">
        <v>5</v>
      </c>
    </row>
    <row r="68" spans="1:19" ht="19.350000000000001" customHeight="1" thickTop="1" thickBot="1" x14ac:dyDescent="0.2">
      <c r="A68" s="259">
        <v>1</v>
      </c>
      <c r="B68" s="274"/>
      <c r="C68" s="275"/>
      <c r="D68" s="276"/>
      <c r="E68" s="675" t="s">
        <v>127</v>
      </c>
      <c r="F68" s="676"/>
      <c r="G68" s="676"/>
      <c r="H68" s="676"/>
      <c r="I68" s="676"/>
      <c r="J68" s="676"/>
      <c r="K68" s="727" t="s">
        <v>141</v>
      </c>
      <c r="L68" s="773"/>
      <c r="M68" s="117">
        <v>4</v>
      </c>
      <c r="N68" s="315" t="s">
        <v>189</v>
      </c>
      <c r="O68" s="393" t="s">
        <v>131</v>
      </c>
      <c r="P68" s="398" t="s">
        <v>134</v>
      </c>
      <c r="Q68" s="394"/>
      <c r="R68" s="322"/>
      <c r="S68" s="323"/>
    </row>
    <row r="69" spans="1:19" ht="19.350000000000001" customHeight="1" thickTop="1" thickBot="1" x14ac:dyDescent="0.2">
      <c r="A69" s="260">
        <v>2</v>
      </c>
      <c r="B69" s="277"/>
      <c r="C69" s="278"/>
      <c r="D69" s="279"/>
      <c r="E69" s="679" t="s">
        <v>142</v>
      </c>
      <c r="F69" s="680"/>
      <c r="G69" s="680"/>
      <c r="H69" s="680"/>
      <c r="I69" s="680"/>
      <c r="J69" s="680"/>
      <c r="K69" s="667" t="s">
        <v>143</v>
      </c>
      <c r="L69" s="760"/>
      <c r="M69" s="118">
        <v>5</v>
      </c>
      <c r="N69" s="316" t="s">
        <v>130</v>
      </c>
      <c r="O69" s="378" t="s">
        <v>132</v>
      </c>
      <c r="P69" s="395"/>
      <c r="Q69" s="324"/>
      <c r="R69" s="324"/>
      <c r="S69" s="325"/>
    </row>
    <row r="70" spans="1:19" ht="19.350000000000001" customHeight="1" thickTop="1" thickBot="1" x14ac:dyDescent="0.2">
      <c r="A70" s="260">
        <v>3</v>
      </c>
      <c r="B70" s="277"/>
      <c r="C70" s="278"/>
      <c r="D70" s="279"/>
      <c r="E70" s="679" t="s">
        <v>144</v>
      </c>
      <c r="F70" s="680"/>
      <c r="G70" s="680"/>
      <c r="H70" s="680"/>
      <c r="I70" s="680"/>
      <c r="J70" s="680"/>
      <c r="K70" s="667" t="s">
        <v>143</v>
      </c>
      <c r="L70" s="760"/>
      <c r="M70" s="118">
        <v>6</v>
      </c>
      <c r="N70" s="316" t="s">
        <v>130</v>
      </c>
      <c r="O70" s="403" t="s">
        <v>131</v>
      </c>
      <c r="P70" s="402" t="s">
        <v>131</v>
      </c>
      <c r="Q70" s="327"/>
      <c r="R70" s="324"/>
      <c r="S70" s="325"/>
    </row>
    <row r="71" spans="1:19" ht="19.350000000000001" customHeight="1" thickTop="1" thickBot="1" x14ac:dyDescent="0.2">
      <c r="A71" s="260">
        <v>4</v>
      </c>
      <c r="B71" s="277"/>
      <c r="C71" s="278"/>
      <c r="D71" s="279"/>
      <c r="E71" s="679" t="s">
        <v>145</v>
      </c>
      <c r="F71" s="680"/>
      <c r="G71" s="680"/>
      <c r="H71" s="680"/>
      <c r="I71" s="680"/>
      <c r="J71" s="680"/>
      <c r="K71" s="667" t="s">
        <v>143</v>
      </c>
      <c r="L71" s="760"/>
      <c r="M71" s="118">
        <v>7</v>
      </c>
      <c r="N71" s="316" t="s">
        <v>130</v>
      </c>
      <c r="O71" s="380" t="s">
        <v>131</v>
      </c>
      <c r="P71" s="396" t="s">
        <v>131</v>
      </c>
      <c r="Q71" s="399" t="s">
        <v>135</v>
      </c>
      <c r="R71" s="327"/>
      <c r="S71" s="325"/>
    </row>
    <row r="72" spans="1:19" ht="19.350000000000001" customHeight="1" thickTop="1" thickBot="1" x14ac:dyDescent="0.2">
      <c r="A72" s="260">
        <v>5</v>
      </c>
      <c r="B72" s="277"/>
      <c r="C72" s="278"/>
      <c r="D72" s="279"/>
      <c r="E72" s="679" t="s">
        <v>146</v>
      </c>
      <c r="F72" s="680"/>
      <c r="G72" s="680"/>
      <c r="H72" s="680"/>
      <c r="I72" s="680"/>
      <c r="J72" s="680"/>
      <c r="K72" s="667" t="s">
        <v>143</v>
      </c>
      <c r="L72" s="760"/>
      <c r="M72" s="118">
        <v>8</v>
      </c>
      <c r="N72" s="316" t="s">
        <v>130</v>
      </c>
      <c r="O72" s="379" t="s">
        <v>133</v>
      </c>
      <c r="P72" s="400" t="s">
        <v>131</v>
      </c>
      <c r="Q72" s="401" t="s">
        <v>131</v>
      </c>
      <c r="R72" s="402" t="s">
        <v>133</v>
      </c>
      <c r="S72" s="334"/>
    </row>
    <row r="73" spans="1:19" ht="19.350000000000001" customHeight="1" thickTop="1" x14ac:dyDescent="0.15">
      <c r="A73" s="260">
        <v>6</v>
      </c>
      <c r="B73" s="277"/>
      <c r="C73" s="278"/>
      <c r="D73" s="279"/>
      <c r="E73" s="679" t="s">
        <v>147</v>
      </c>
      <c r="F73" s="680"/>
      <c r="G73" s="680"/>
      <c r="H73" s="680"/>
      <c r="I73" s="680"/>
      <c r="J73" s="680"/>
      <c r="K73" s="667" t="s">
        <v>143</v>
      </c>
      <c r="L73" s="760"/>
      <c r="M73" s="118">
        <v>9</v>
      </c>
      <c r="N73" s="316"/>
      <c r="O73" s="335"/>
      <c r="P73" s="333"/>
      <c r="Q73" s="333"/>
      <c r="R73" s="333"/>
      <c r="S73" s="325"/>
    </row>
    <row r="74" spans="1:19" ht="19.350000000000001" customHeight="1" thickBot="1" x14ac:dyDescent="0.2">
      <c r="A74" s="260">
        <v>7</v>
      </c>
      <c r="B74" s="277"/>
      <c r="C74" s="278"/>
      <c r="D74" s="279"/>
      <c r="E74" s="679" t="s">
        <v>148</v>
      </c>
      <c r="F74" s="680"/>
      <c r="G74" s="680"/>
      <c r="H74" s="680"/>
      <c r="I74" s="680"/>
      <c r="J74" s="680"/>
      <c r="K74" s="667" t="s">
        <v>143</v>
      </c>
      <c r="L74" s="760"/>
      <c r="M74" s="118">
        <v>10</v>
      </c>
      <c r="N74" s="316" t="s">
        <v>130</v>
      </c>
      <c r="O74" s="327"/>
      <c r="P74" s="328"/>
      <c r="Q74" s="328"/>
      <c r="R74" s="324"/>
      <c r="S74" s="325"/>
    </row>
    <row r="75" spans="1:19" ht="19.350000000000001" customHeight="1" thickTop="1" thickBot="1" x14ac:dyDescent="0.2">
      <c r="A75" s="260">
        <v>8</v>
      </c>
      <c r="B75" s="277"/>
      <c r="C75" s="278"/>
      <c r="D75" s="279"/>
      <c r="E75" s="679" t="s">
        <v>149</v>
      </c>
      <c r="F75" s="680"/>
      <c r="G75" s="680"/>
      <c r="H75" s="680"/>
      <c r="I75" s="680"/>
      <c r="J75" s="680"/>
      <c r="K75" s="667" t="s">
        <v>143</v>
      </c>
      <c r="L75" s="760"/>
      <c r="M75" s="118">
        <v>11</v>
      </c>
      <c r="N75" s="317" t="s">
        <v>130</v>
      </c>
      <c r="O75" s="403" t="s">
        <v>131</v>
      </c>
      <c r="P75" s="404" t="s">
        <v>131</v>
      </c>
      <c r="Q75" s="381" t="s">
        <v>132</v>
      </c>
      <c r="R75" s="326"/>
      <c r="S75" s="325"/>
    </row>
    <row r="76" spans="1:19" ht="19.350000000000001" customHeight="1" thickTop="1" x14ac:dyDescent="0.15">
      <c r="A76" s="260">
        <v>9</v>
      </c>
      <c r="B76" s="277"/>
      <c r="C76" s="278"/>
      <c r="D76" s="279"/>
      <c r="E76" s="724" t="s">
        <v>150</v>
      </c>
      <c r="F76" s="725"/>
      <c r="G76" s="725"/>
      <c r="H76" s="725"/>
      <c r="I76" s="725"/>
      <c r="J76" s="725"/>
      <c r="K76" s="667" t="s">
        <v>143</v>
      </c>
      <c r="L76" s="760"/>
      <c r="M76" s="118">
        <v>12</v>
      </c>
      <c r="N76" s="318"/>
      <c r="O76" s="335"/>
      <c r="P76" s="333"/>
      <c r="Q76" s="333"/>
      <c r="R76" s="324"/>
      <c r="S76" s="325"/>
    </row>
    <row r="77" spans="1:19" ht="19.350000000000001" customHeight="1" x14ac:dyDescent="0.15">
      <c r="A77" s="260">
        <v>10</v>
      </c>
      <c r="B77" s="277"/>
      <c r="C77" s="278"/>
      <c r="D77" s="279"/>
      <c r="E77" s="679" t="s">
        <v>151</v>
      </c>
      <c r="F77" s="680"/>
      <c r="G77" s="680"/>
      <c r="H77" s="680"/>
      <c r="I77" s="680"/>
      <c r="J77" s="680"/>
      <c r="K77" s="667" t="s">
        <v>143</v>
      </c>
      <c r="L77" s="760"/>
      <c r="M77" s="118">
        <v>13</v>
      </c>
      <c r="N77" s="318"/>
      <c r="O77" s="326"/>
      <c r="P77" s="324"/>
      <c r="Q77" s="324"/>
      <c r="R77" s="324"/>
      <c r="S77" s="325"/>
    </row>
    <row r="78" spans="1:19" ht="19.350000000000001" customHeight="1" x14ac:dyDescent="0.15">
      <c r="A78" s="260">
        <v>11</v>
      </c>
      <c r="B78" s="277"/>
      <c r="C78" s="278"/>
      <c r="D78" s="279"/>
      <c r="E78" s="679" t="s">
        <v>152</v>
      </c>
      <c r="F78" s="680"/>
      <c r="G78" s="680"/>
      <c r="H78" s="680"/>
      <c r="I78" s="680"/>
      <c r="J78" s="680"/>
      <c r="K78" s="667" t="s">
        <v>143</v>
      </c>
      <c r="L78" s="760"/>
      <c r="M78" s="118">
        <v>14</v>
      </c>
      <c r="N78" s="318"/>
      <c r="O78" s="326"/>
      <c r="P78" s="324"/>
      <c r="Q78" s="324"/>
      <c r="R78" s="324"/>
      <c r="S78" s="325"/>
    </row>
    <row r="79" spans="1:19" ht="19.350000000000001" customHeight="1" x14ac:dyDescent="0.15">
      <c r="A79" s="260">
        <v>12</v>
      </c>
      <c r="B79" s="277"/>
      <c r="C79" s="278"/>
      <c r="D79" s="279"/>
      <c r="E79" s="679" t="s">
        <v>153</v>
      </c>
      <c r="F79" s="680"/>
      <c r="G79" s="680"/>
      <c r="H79" s="680"/>
      <c r="I79" s="680"/>
      <c r="J79" s="680"/>
      <c r="K79" s="667" t="s">
        <v>143</v>
      </c>
      <c r="L79" s="760"/>
      <c r="M79" s="118">
        <v>15</v>
      </c>
      <c r="N79" s="318"/>
      <c r="O79" s="326"/>
      <c r="P79" s="324"/>
      <c r="Q79" s="324"/>
      <c r="R79" s="324"/>
      <c r="S79" s="325"/>
    </row>
    <row r="80" spans="1:19" ht="19.350000000000001" customHeight="1" x14ac:dyDescent="0.15">
      <c r="A80" s="260">
        <v>13</v>
      </c>
      <c r="B80" s="277"/>
      <c r="C80" s="278"/>
      <c r="D80" s="279"/>
      <c r="E80" s="679" t="s">
        <v>154</v>
      </c>
      <c r="F80" s="680"/>
      <c r="G80" s="680"/>
      <c r="H80" s="680"/>
      <c r="I80" s="680"/>
      <c r="J80" s="680"/>
      <c r="K80" s="667" t="s">
        <v>143</v>
      </c>
      <c r="L80" s="760"/>
      <c r="M80" s="118">
        <v>16</v>
      </c>
      <c r="N80" s="318"/>
      <c r="O80" s="326"/>
      <c r="P80" s="324"/>
      <c r="Q80" s="324"/>
      <c r="R80" s="324"/>
      <c r="S80" s="325"/>
    </row>
    <row r="81" spans="1:19" ht="19.350000000000001" customHeight="1" x14ac:dyDescent="0.15">
      <c r="A81" s="260">
        <v>14</v>
      </c>
      <c r="B81" s="277"/>
      <c r="C81" s="278"/>
      <c r="D81" s="279"/>
      <c r="E81" s="679" t="s">
        <v>155</v>
      </c>
      <c r="F81" s="680"/>
      <c r="G81" s="680"/>
      <c r="H81" s="680"/>
      <c r="I81" s="680"/>
      <c r="J81" s="680"/>
      <c r="K81" s="667" t="s">
        <v>143</v>
      </c>
      <c r="L81" s="760"/>
      <c r="M81" s="118">
        <v>17</v>
      </c>
      <c r="N81" s="318"/>
      <c r="O81" s="326"/>
      <c r="P81" s="324"/>
      <c r="Q81" s="324"/>
      <c r="R81" s="324"/>
      <c r="S81" s="325"/>
    </row>
    <row r="82" spans="1:19" ht="19.350000000000001" customHeight="1" x14ac:dyDescent="0.15">
      <c r="A82" s="260">
        <v>15</v>
      </c>
      <c r="B82" s="277"/>
      <c r="C82" s="278"/>
      <c r="D82" s="279"/>
      <c r="E82" s="679" t="s">
        <v>156</v>
      </c>
      <c r="F82" s="680"/>
      <c r="G82" s="680"/>
      <c r="H82" s="680"/>
      <c r="I82" s="680"/>
      <c r="J82" s="680"/>
      <c r="K82" s="667" t="s">
        <v>143</v>
      </c>
      <c r="L82" s="760"/>
      <c r="M82" s="118">
        <v>18</v>
      </c>
      <c r="N82" s="318"/>
      <c r="O82" s="326"/>
      <c r="P82" s="324"/>
      <c r="Q82" s="324"/>
      <c r="R82" s="324"/>
      <c r="S82" s="325"/>
    </row>
    <row r="83" spans="1:19" ht="19.350000000000001" customHeight="1" x14ac:dyDescent="0.15">
      <c r="A83" s="260">
        <v>16</v>
      </c>
      <c r="B83" s="277"/>
      <c r="C83" s="278"/>
      <c r="D83" s="279"/>
      <c r="E83" s="679" t="str">
        <f>IF('2_入力'!B25="","",'2_入力'!B25)</f>
        <v/>
      </c>
      <c r="F83" s="680"/>
      <c r="G83" s="680"/>
      <c r="H83" s="680"/>
      <c r="I83" s="680"/>
      <c r="J83" s="680"/>
      <c r="K83" s="667" t="str">
        <f>IF('2_入力'!C25=1,"(CAP)","")</f>
        <v/>
      </c>
      <c r="L83" s="760"/>
      <c r="M83" s="296" t="str">
        <f>IF('2_入力'!D25="","",'2_入力'!D25)</f>
        <v/>
      </c>
      <c r="N83" s="319"/>
      <c r="O83" s="327"/>
      <c r="P83" s="328"/>
      <c r="Q83" s="328"/>
      <c r="R83" s="328"/>
      <c r="S83" s="329"/>
    </row>
    <row r="84" spans="1:19" ht="19.350000000000001" customHeight="1" x14ac:dyDescent="0.15">
      <c r="A84" s="260">
        <v>17</v>
      </c>
      <c r="B84" s="277"/>
      <c r="C84" s="278"/>
      <c r="D84" s="279"/>
      <c r="E84" s="679" t="str">
        <f>IF('2_入力'!B26="","",'2_入力'!B26)</f>
        <v/>
      </c>
      <c r="F84" s="680"/>
      <c r="G84" s="680"/>
      <c r="H84" s="680"/>
      <c r="I84" s="680"/>
      <c r="J84" s="680"/>
      <c r="K84" s="667" t="str">
        <f>IF('2_入力'!C26=1,"(CAP)","")</f>
        <v/>
      </c>
      <c r="L84" s="760"/>
      <c r="M84" s="296" t="str">
        <f>IF('2_入力'!D26="","",'2_入力'!D26)</f>
        <v/>
      </c>
      <c r="N84" s="319"/>
      <c r="O84" s="327"/>
      <c r="P84" s="328"/>
      <c r="Q84" s="328"/>
      <c r="R84" s="328"/>
      <c r="S84" s="329"/>
    </row>
    <row r="85" spans="1:19" ht="19.350000000000001" customHeight="1" thickBot="1" x14ac:dyDescent="0.2">
      <c r="A85" s="261">
        <v>18</v>
      </c>
      <c r="B85" s="280"/>
      <c r="C85" s="281"/>
      <c r="D85" s="282"/>
      <c r="E85" s="677" t="str">
        <f>IF('2_入力'!B27="","",'2_入力'!B27)</f>
        <v/>
      </c>
      <c r="F85" s="678"/>
      <c r="G85" s="678"/>
      <c r="H85" s="678"/>
      <c r="I85" s="678"/>
      <c r="J85" s="678"/>
      <c r="K85" s="685" t="str">
        <f>IF('2_入力'!C27=1,"(CAP)","")</f>
        <v/>
      </c>
      <c r="L85" s="761"/>
      <c r="M85" s="297" t="str">
        <f>IF('2_入力'!D27="","",'2_入力'!D27)</f>
        <v/>
      </c>
      <c r="N85" s="320"/>
      <c r="O85" s="330"/>
      <c r="P85" s="331"/>
      <c r="Q85" s="331"/>
      <c r="R85" s="331"/>
      <c r="S85" s="332"/>
    </row>
    <row r="86" spans="1:19" ht="19.350000000000001" customHeight="1" thickTop="1" x14ac:dyDescent="0.15">
      <c r="A86" s="655" t="s">
        <v>4</v>
      </c>
      <c r="B86" s="655"/>
      <c r="C86" s="655"/>
      <c r="D86" s="655"/>
      <c r="F86" s="283"/>
      <c r="G86" s="284"/>
      <c r="H86" s="285"/>
      <c r="I86" s="385" t="s">
        <v>157</v>
      </c>
      <c r="J86" s="386"/>
      <c r="K86" s="386"/>
      <c r="L86" s="386"/>
      <c r="M86" s="386"/>
      <c r="N86" s="386"/>
      <c r="O86" s="386"/>
      <c r="P86" s="387"/>
      <c r="Q86" s="113"/>
      <c r="R86" s="114"/>
      <c r="S86" s="115"/>
    </row>
    <row r="87" spans="1:19" ht="19.350000000000001" customHeight="1" thickBot="1" x14ac:dyDescent="0.2">
      <c r="A87" s="656" t="s">
        <v>27</v>
      </c>
      <c r="B87" s="656"/>
      <c r="C87" s="656"/>
      <c r="D87" s="656"/>
      <c r="E87" s="273"/>
      <c r="F87" s="286"/>
      <c r="G87" s="287"/>
      <c r="H87" s="282"/>
      <c r="I87" s="382" t="str">
        <f>IF('2_入力'!$B$29="","",'2_入力'!$B$29)</f>
        <v/>
      </c>
      <c r="J87" s="383"/>
      <c r="K87" s="383"/>
      <c r="L87" s="383"/>
      <c r="M87" s="383"/>
      <c r="N87" s="383"/>
      <c r="O87" s="383"/>
      <c r="P87" s="384"/>
      <c r="Q87" s="80"/>
      <c r="R87" s="81"/>
      <c r="S87" s="110"/>
    </row>
    <row r="88" spans="1:19" ht="24" customHeight="1" thickTop="1" x14ac:dyDescent="0.15">
      <c r="A88" s="681" t="s">
        <v>21</v>
      </c>
      <c r="B88" s="682"/>
      <c r="C88" s="682"/>
      <c r="D88" s="682"/>
      <c r="E88" s="813" t="str">
        <f>X3</f>
        <v>名古屋東</v>
      </c>
      <c r="F88" s="813"/>
      <c r="G88" s="813"/>
      <c r="H88" s="813"/>
      <c r="I88" s="813"/>
      <c r="J88" s="813"/>
      <c r="K88" s="813"/>
      <c r="L88" s="813"/>
      <c r="M88" s="813"/>
      <c r="N88" s="813"/>
      <c r="O88" s="813"/>
      <c r="P88" s="813"/>
      <c r="Q88" s="813"/>
      <c r="R88" s="813"/>
      <c r="S88" s="168"/>
    </row>
    <row r="89" spans="1:19" ht="22.15" customHeight="1" x14ac:dyDescent="0.15">
      <c r="A89" s="178"/>
      <c r="B89" s="169"/>
      <c r="C89" s="169"/>
      <c r="D89" s="169"/>
      <c r="E89" s="169"/>
      <c r="F89" s="169"/>
      <c r="G89" s="169"/>
      <c r="H89" s="169"/>
      <c r="I89" s="169"/>
      <c r="J89" s="169"/>
      <c r="K89" s="111"/>
      <c r="S89" s="179"/>
    </row>
    <row r="90" spans="1:19" ht="16.149999999999999" customHeight="1" x14ac:dyDescent="0.15">
      <c r="A90" s="178"/>
      <c r="B90" s="169"/>
      <c r="C90" s="169"/>
      <c r="D90" s="169"/>
      <c r="E90" s="169"/>
      <c r="F90" s="169"/>
      <c r="G90" s="169"/>
      <c r="H90" s="169"/>
      <c r="I90" s="169"/>
      <c r="J90" s="169"/>
      <c r="K90" s="111"/>
      <c r="S90" s="179"/>
    </row>
    <row r="91" spans="1:19" ht="16.149999999999999" customHeight="1" x14ac:dyDescent="0.15">
      <c r="A91" s="265"/>
      <c r="B91" s="265"/>
      <c r="C91" s="265"/>
      <c r="D91" s="265"/>
      <c r="E91" s="265"/>
      <c r="F91" s="265"/>
      <c r="G91" s="265"/>
      <c r="H91" s="265"/>
      <c r="I91" s="265"/>
      <c r="J91" s="112"/>
      <c r="K91" s="112"/>
      <c r="L91" s="112"/>
      <c r="M91" s="112"/>
      <c r="N91" s="112"/>
      <c r="O91" s="112"/>
      <c r="P91" s="112"/>
      <c r="Q91" s="112"/>
      <c r="R91" s="112"/>
      <c r="S91" s="180"/>
    </row>
    <row r="92" spans="1:19" ht="19.149999999999999" customHeight="1" thickBot="1" x14ac:dyDescent="0.2">
      <c r="A92" s="266"/>
      <c r="B92" s="266"/>
      <c r="C92" s="266"/>
      <c r="D92" s="266"/>
      <c r="E92" s="266"/>
      <c r="F92" s="266"/>
      <c r="G92" s="266"/>
      <c r="H92" s="266"/>
      <c r="I92" s="266"/>
      <c r="J92" s="181"/>
      <c r="K92" s="181"/>
      <c r="L92" s="181"/>
      <c r="M92" s="181"/>
      <c r="N92" s="181"/>
      <c r="O92" s="181"/>
      <c r="P92" s="181"/>
      <c r="Q92" s="181"/>
      <c r="R92" s="181"/>
      <c r="S92" s="182"/>
    </row>
    <row r="93" spans="1:19" ht="12" customHeight="1" thickTop="1" x14ac:dyDescent="0.15">
      <c r="A93" s="668" t="s">
        <v>185</v>
      </c>
      <c r="B93" s="670" t="s">
        <v>114</v>
      </c>
      <c r="C93" s="671"/>
      <c r="D93" s="672"/>
      <c r="E93" s="814" t="s">
        <v>25</v>
      </c>
      <c r="F93" s="663"/>
      <c r="G93" s="663"/>
      <c r="H93" s="663"/>
      <c r="I93" s="663"/>
      <c r="J93" s="663"/>
      <c r="K93" s="663"/>
      <c r="L93" s="664"/>
      <c r="M93" s="717" t="s">
        <v>185</v>
      </c>
      <c r="N93" s="689" t="s">
        <v>190</v>
      </c>
      <c r="O93" s="817" t="s">
        <v>191</v>
      </c>
      <c r="P93" s="668"/>
      <c r="Q93" s="668"/>
      <c r="R93" s="668"/>
      <c r="S93" s="818"/>
    </row>
    <row r="94" spans="1:19" ht="8.1" customHeight="1" thickBot="1" x14ac:dyDescent="0.2">
      <c r="A94" s="669"/>
      <c r="B94" s="673" t="s">
        <v>192</v>
      </c>
      <c r="C94" s="669"/>
      <c r="D94" s="674"/>
      <c r="E94" s="815"/>
      <c r="F94" s="665"/>
      <c r="G94" s="665"/>
      <c r="H94" s="665"/>
      <c r="I94" s="665"/>
      <c r="J94" s="665"/>
      <c r="K94" s="665"/>
      <c r="L94" s="666"/>
      <c r="M94" s="718"/>
      <c r="N94" s="816"/>
      <c r="O94" s="321">
        <v>1</v>
      </c>
      <c r="P94" s="397">
        <v>2</v>
      </c>
      <c r="Q94" s="397">
        <v>3</v>
      </c>
      <c r="R94" s="246">
        <v>4</v>
      </c>
      <c r="S94" s="247">
        <v>5</v>
      </c>
    </row>
    <row r="95" spans="1:19" ht="19.350000000000001" customHeight="1" thickTop="1" thickBot="1" x14ac:dyDescent="0.2">
      <c r="A95" s="259">
        <v>1</v>
      </c>
      <c r="B95" s="274"/>
      <c r="C95" s="288"/>
      <c r="D95" s="276"/>
      <c r="E95" s="675" t="s">
        <v>126</v>
      </c>
      <c r="F95" s="676"/>
      <c r="G95" s="676"/>
      <c r="H95" s="676"/>
      <c r="I95" s="676"/>
      <c r="J95" s="676"/>
      <c r="K95" s="727" t="s">
        <v>141</v>
      </c>
      <c r="L95" s="773"/>
      <c r="M95" s="117">
        <v>4</v>
      </c>
      <c r="N95" s="315" t="s">
        <v>193</v>
      </c>
      <c r="O95" s="381" t="s">
        <v>194</v>
      </c>
      <c r="P95" s="405" t="s">
        <v>194</v>
      </c>
      <c r="Q95" s="402" t="s">
        <v>195</v>
      </c>
      <c r="R95" s="300"/>
      <c r="S95" s="301"/>
    </row>
    <row r="96" spans="1:19" ht="19.350000000000001" customHeight="1" thickTop="1" thickBot="1" x14ac:dyDescent="0.2">
      <c r="A96" s="260">
        <v>2</v>
      </c>
      <c r="B96" s="277"/>
      <c r="C96" s="289"/>
      <c r="D96" s="279"/>
      <c r="E96" s="679" t="s">
        <v>158</v>
      </c>
      <c r="F96" s="680"/>
      <c r="G96" s="680"/>
      <c r="H96" s="680"/>
      <c r="I96" s="680"/>
      <c r="J96" s="680"/>
      <c r="K96" s="667" t="s">
        <v>143</v>
      </c>
      <c r="L96" s="760"/>
      <c r="M96" s="118">
        <v>5</v>
      </c>
      <c r="N96" s="316" t="s">
        <v>193</v>
      </c>
      <c r="O96" s="381" t="s">
        <v>194</v>
      </c>
      <c r="P96" s="311"/>
      <c r="Q96" s="312"/>
      <c r="R96" s="303"/>
      <c r="S96" s="304"/>
    </row>
    <row r="97" spans="1:19" ht="19.350000000000001" customHeight="1" thickTop="1" thickBot="1" x14ac:dyDescent="0.2">
      <c r="A97" s="260">
        <v>3</v>
      </c>
      <c r="B97" s="277"/>
      <c r="C97" s="289"/>
      <c r="D97" s="279"/>
      <c r="E97" s="679" t="s">
        <v>159</v>
      </c>
      <c r="F97" s="680"/>
      <c r="G97" s="680"/>
      <c r="H97" s="680"/>
      <c r="I97" s="680"/>
      <c r="J97" s="680"/>
      <c r="K97" s="667" t="s">
        <v>143</v>
      </c>
      <c r="L97" s="760"/>
      <c r="M97" s="118">
        <v>6</v>
      </c>
      <c r="N97" s="316" t="s">
        <v>193</v>
      </c>
      <c r="O97" s="380" t="s">
        <v>194</v>
      </c>
      <c r="P97" s="305"/>
      <c r="Q97" s="306"/>
      <c r="R97" s="303"/>
      <c r="S97" s="304"/>
    </row>
    <row r="98" spans="1:19" ht="19.350000000000001" customHeight="1" thickTop="1" thickBot="1" x14ac:dyDescent="0.2">
      <c r="A98" s="260">
        <v>4</v>
      </c>
      <c r="B98" s="277"/>
      <c r="C98" s="289"/>
      <c r="D98" s="279"/>
      <c r="E98" s="679" t="s">
        <v>160</v>
      </c>
      <c r="F98" s="680"/>
      <c r="G98" s="680"/>
      <c r="H98" s="680"/>
      <c r="I98" s="680"/>
      <c r="J98" s="680"/>
      <c r="K98" s="667" t="s">
        <v>143</v>
      </c>
      <c r="L98" s="760"/>
      <c r="M98" s="118">
        <v>7</v>
      </c>
      <c r="N98" s="316" t="s">
        <v>193</v>
      </c>
      <c r="O98" s="379" t="s">
        <v>196</v>
      </c>
      <c r="P98" s="403" t="s">
        <v>194</v>
      </c>
      <c r="Q98" s="402" t="s">
        <v>195</v>
      </c>
      <c r="R98" s="302"/>
      <c r="S98" s="304"/>
    </row>
    <row r="99" spans="1:19" ht="19.350000000000001" customHeight="1" thickTop="1" thickBot="1" x14ac:dyDescent="0.2">
      <c r="A99" s="260">
        <v>5</v>
      </c>
      <c r="B99" s="277"/>
      <c r="C99" s="289"/>
      <c r="D99" s="279"/>
      <c r="E99" s="679" t="s">
        <v>161</v>
      </c>
      <c r="F99" s="680"/>
      <c r="G99" s="680"/>
      <c r="H99" s="680"/>
      <c r="I99" s="680"/>
      <c r="J99" s="680"/>
      <c r="K99" s="667" t="s">
        <v>143</v>
      </c>
      <c r="L99" s="760"/>
      <c r="M99" s="118">
        <v>8</v>
      </c>
      <c r="N99" s="316"/>
      <c r="O99" s="314"/>
      <c r="P99" s="313"/>
      <c r="Q99" s="312"/>
      <c r="R99" s="303"/>
      <c r="S99" s="304"/>
    </row>
    <row r="100" spans="1:19" ht="19.350000000000001" customHeight="1" thickTop="1" thickBot="1" x14ac:dyDescent="0.2">
      <c r="A100" s="260">
        <v>6</v>
      </c>
      <c r="B100" s="277"/>
      <c r="C100" s="289"/>
      <c r="D100" s="279"/>
      <c r="E100" s="679" t="s">
        <v>162</v>
      </c>
      <c r="F100" s="680"/>
      <c r="G100" s="680"/>
      <c r="H100" s="680"/>
      <c r="I100" s="680"/>
      <c r="J100" s="680"/>
      <c r="K100" s="667" t="s">
        <v>143</v>
      </c>
      <c r="L100" s="760"/>
      <c r="M100" s="118">
        <v>9</v>
      </c>
      <c r="N100" s="316" t="s">
        <v>193</v>
      </c>
      <c r="O100" s="406" t="s">
        <v>194</v>
      </c>
      <c r="P100" s="393" t="s">
        <v>197</v>
      </c>
      <c r="Q100" s="305"/>
      <c r="R100" s="306"/>
      <c r="S100" s="304"/>
    </row>
    <row r="101" spans="1:19" ht="19.350000000000001" customHeight="1" thickTop="1" thickBot="1" x14ac:dyDescent="0.2">
      <c r="A101" s="260">
        <v>7</v>
      </c>
      <c r="B101" s="277"/>
      <c r="C101" s="289"/>
      <c r="D101" s="279"/>
      <c r="E101" s="679" t="s">
        <v>163</v>
      </c>
      <c r="F101" s="680"/>
      <c r="G101" s="680"/>
      <c r="H101" s="680"/>
      <c r="I101" s="680"/>
      <c r="J101" s="680"/>
      <c r="K101" s="667" t="s">
        <v>143</v>
      </c>
      <c r="L101" s="760"/>
      <c r="M101" s="118">
        <v>10</v>
      </c>
      <c r="N101" s="316" t="s">
        <v>193</v>
      </c>
      <c r="O101" s="400" t="s">
        <v>194</v>
      </c>
      <c r="P101" s="407" t="s">
        <v>194</v>
      </c>
      <c r="Q101" s="404" t="s">
        <v>198</v>
      </c>
      <c r="R101" s="409" t="s">
        <v>194</v>
      </c>
      <c r="S101" s="408"/>
    </row>
    <row r="102" spans="1:19" ht="19.350000000000001" customHeight="1" thickTop="1" x14ac:dyDescent="0.15">
      <c r="A102" s="260">
        <v>8</v>
      </c>
      <c r="B102" s="277"/>
      <c r="C102" s="289"/>
      <c r="D102" s="279"/>
      <c r="E102" s="679" t="s">
        <v>164</v>
      </c>
      <c r="F102" s="680"/>
      <c r="G102" s="680"/>
      <c r="H102" s="680"/>
      <c r="I102" s="680"/>
      <c r="J102" s="680"/>
      <c r="K102" s="667" t="s">
        <v>143</v>
      </c>
      <c r="L102" s="760"/>
      <c r="M102" s="118">
        <v>11</v>
      </c>
      <c r="N102" s="316"/>
      <c r="O102" s="311"/>
      <c r="P102" s="312"/>
      <c r="Q102" s="312"/>
      <c r="R102" s="312"/>
      <c r="S102" s="304"/>
    </row>
    <row r="103" spans="1:19" ht="19.350000000000001" customHeight="1" x14ac:dyDescent="0.15">
      <c r="A103" s="260">
        <v>9</v>
      </c>
      <c r="B103" s="277"/>
      <c r="C103" s="289"/>
      <c r="D103" s="279"/>
      <c r="E103" s="679" t="s">
        <v>165</v>
      </c>
      <c r="F103" s="680"/>
      <c r="G103" s="680"/>
      <c r="H103" s="680"/>
      <c r="I103" s="680"/>
      <c r="J103" s="680"/>
      <c r="K103" s="667" t="s">
        <v>143</v>
      </c>
      <c r="L103" s="760"/>
      <c r="M103" s="118">
        <v>12</v>
      </c>
      <c r="N103" s="317" t="s">
        <v>193</v>
      </c>
      <c r="O103" s="302"/>
      <c r="P103" s="303"/>
      <c r="Q103" s="303"/>
      <c r="R103" s="303"/>
      <c r="S103" s="304"/>
    </row>
    <row r="104" spans="1:19" ht="19.350000000000001" customHeight="1" x14ac:dyDescent="0.15">
      <c r="A104" s="260">
        <v>10</v>
      </c>
      <c r="B104" s="277"/>
      <c r="C104" s="289"/>
      <c r="D104" s="279"/>
      <c r="E104" s="679" t="s">
        <v>166</v>
      </c>
      <c r="F104" s="680"/>
      <c r="G104" s="680"/>
      <c r="H104" s="680"/>
      <c r="I104" s="680"/>
      <c r="J104" s="680"/>
      <c r="K104" s="667" t="s">
        <v>143</v>
      </c>
      <c r="L104" s="760"/>
      <c r="M104" s="118">
        <v>13</v>
      </c>
      <c r="N104" s="317" t="s">
        <v>193</v>
      </c>
      <c r="O104" s="302"/>
      <c r="P104" s="303"/>
      <c r="Q104" s="303"/>
      <c r="R104" s="303"/>
      <c r="S104" s="304"/>
    </row>
    <row r="105" spans="1:19" ht="19.350000000000001" customHeight="1" thickBot="1" x14ac:dyDescent="0.2">
      <c r="A105" s="260">
        <v>11</v>
      </c>
      <c r="B105" s="277"/>
      <c r="C105" s="289"/>
      <c r="D105" s="279"/>
      <c r="E105" s="679" t="s">
        <v>167</v>
      </c>
      <c r="F105" s="680"/>
      <c r="G105" s="680"/>
      <c r="H105" s="680"/>
      <c r="I105" s="680"/>
      <c r="J105" s="680"/>
      <c r="K105" s="667" t="s">
        <v>143</v>
      </c>
      <c r="L105" s="760"/>
      <c r="M105" s="118">
        <v>14</v>
      </c>
      <c r="N105" s="316"/>
      <c r="O105" s="305"/>
      <c r="P105" s="303"/>
      <c r="Q105" s="303"/>
      <c r="R105" s="303"/>
      <c r="S105" s="304"/>
    </row>
    <row r="106" spans="1:19" ht="19.350000000000001" customHeight="1" thickTop="1" thickBot="1" x14ac:dyDescent="0.2">
      <c r="A106" s="260">
        <v>12</v>
      </c>
      <c r="B106" s="277"/>
      <c r="C106" s="289"/>
      <c r="D106" s="279"/>
      <c r="E106" s="679" t="s">
        <v>168</v>
      </c>
      <c r="F106" s="680"/>
      <c r="G106" s="680"/>
      <c r="H106" s="680"/>
      <c r="I106" s="680"/>
      <c r="J106" s="680"/>
      <c r="K106" s="667" t="s">
        <v>143</v>
      </c>
      <c r="L106" s="760"/>
      <c r="M106" s="118">
        <v>15</v>
      </c>
      <c r="N106" s="316" t="s">
        <v>193</v>
      </c>
      <c r="O106" s="393" t="s">
        <v>194</v>
      </c>
      <c r="P106" s="302"/>
      <c r="Q106" s="303"/>
      <c r="R106" s="303"/>
      <c r="S106" s="304"/>
    </row>
    <row r="107" spans="1:19" ht="19.350000000000001" customHeight="1" thickTop="1" x14ac:dyDescent="0.15">
      <c r="A107" s="260">
        <v>13</v>
      </c>
      <c r="B107" s="277"/>
      <c r="C107" s="289"/>
      <c r="D107" s="279"/>
      <c r="E107" s="679" t="s">
        <v>169</v>
      </c>
      <c r="F107" s="680"/>
      <c r="G107" s="680"/>
      <c r="H107" s="680"/>
      <c r="I107" s="680"/>
      <c r="J107" s="680"/>
      <c r="K107" s="667" t="s">
        <v>143</v>
      </c>
      <c r="L107" s="760"/>
      <c r="M107" s="118">
        <v>16</v>
      </c>
      <c r="N107" s="316"/>
      <c r="O107" s="311"/>
      <c r="P107" s="303"/>
      <c r="Q107" s="303"/>
      <c r="R107" s="303"/>
      <c r="S107" s="304"/>
    </row>
    <row r="108" spans="1:19" ht="19.350000000000001" customHeight="1" x14ac:dyDescent="0.15">
      <c r="A108" s="260">
        <v>14</v>
      </c>
      <c r="B108" s="277"/>
      <c r="C108" s="289"/>
      <c r="D108" s="279"/>
      <c r="E108" s="679" t="s">
        <v>170</v>
      </c>
      <c r="F108" s="680"/>
      <c r="G108" s="680"/>
      <c r="H108" s="680"/>
      <c r="I108" s="680"/>
      <c r="J108" s="680"/>
      <c r="K108" s="667" t="s">
        <v>143</v>
      </c>
      <c r="L108" s="760"/>
      <c r="M108" s="118">
        <v>17</v>
      </c>
      <c r="N108" s="316"/>
      <c r="O108" s="302"/>
      <c r="P108" s="303"/>
      <c r="Q108" s="303"/>
      <c r="R108" s="303"/>
      <c r="S108" s="304"/>
    </row>
    <row r="109" spans="1:19" ht="19.350000000000001" customHeight="1" x14ac:dyDescent="0.15">
      <c r="A109" s="260">
        <v>15</v>
      </c>
      <c r="B109" s="290"/>
      <c r="C109" s="289"/>
      <c r="D109" s="279"/>
      <c r="E109" s="416" t="s">
        <v>143</v>
      </c>
      <c r="F109" s="417" t="s">
        <v>143</v>
      </c>
      <c r="G109" s="417" t="s">
        <v>143</v>
      </c>
      <c r="H109" s="417" t="s">
        <v>143</v>
      </c>
      <c r="I109" s="417" t="s">
        <v>143</v>
      </c>
      <c r="J109" s="417" t="s">
        <v>143</v>
      </c>
      <c r="K109" s="667" t="s">
        <v>143</v>
      </c>
      <c r="L109" s="760"/>
      <c r="M109" s="296">
        <v>18</v>
      </c>
      <c r="N109" s="298"/>
      <c r="O109" s="302"/>
      <c r="P109" s="303"/>
      <c r="Q109" s="303"/>
      <c r="R109" s="303"/>
      <c r="S109" s="304"/>
    </row>
    <row r="110" spans="1:19" ht="19.350000000000001" customHeight="1" x14ac:dyDescent="0.15">
      <c r="A110" s="260">
        <v>16</v>
      </c>
      <c r="B110" s="290" t="str">
        <f>IF('2_入力'!I25="","",'2_入力'!I25)</f>
        <v/>
      </c>
      <c r="C110" s="289"/>
      <c r="D110" s="279"/>
      <c r="E110" s="679"/>
      <c r="F110" s="680"/>
      <c r="G110" s="680"/>
      <c r="H110" s="680"/>
      <c r="I110" s="680"/>
      <c r="J110" s="680"/>
      <c r="K110" s="667" t="s">
        <v>143</v>
      </c>
      <c r="L110" s="760"/>
      <c r="M110" s="296" t="s">
        <v>143</v>
      </c>
      <c r="N110" s="299"/>
      <c r="O110" s="305"/>
      <c r="P110" s="306"/>
      <c r="Q110" s="306"/>
      <c r="R110" s="306"/>
      <c r="S110" s="307"/>
    </row>
    <row r="111" spans="1:19" ht="19.350000000000001" customHeight="1" x14ac:dyDescent="0.15">
      <c r="A111" s="260">
        <v>17</v>
      </c>
      <c r="B111" s="290" t="str">
        <f>IF('2_入力'!I26="","",'2_入力'!I26)</f>
        <v/>
      </c>
      <c r="C111" s="289"/>
      <c r="D111" s="279"/>
      <c r="E111" s="679"/>
      <c r="F111" s="680"/>
      <c r="G111" s="680"/>
      <c r="H111" s="680"/>
      <c r="I111" s="680"/>
      <c r="J111" s="680"/>
      <c r="K111" s="667" t="s">
        <v>143</v>
      </c>
      <c r="L111" s="760"/>
      <c r="M111" s="296" t="s">
        <v>143</v>
      </c>
      <c r="N111" s="299"/>
      <c r="O111" s="305"/>
      <c r="P111" s="306"/>
      <c r="Q111" s="306"/>
      <c r="R111" s="306"/>
      <c r="S111" s="307"/>
    </row>
    <row r="112" spans="1:19" ht="19.350000000000001" customHeight="1" thickBot="1" x14ac:dyDescent="0.2">
      <c r="A112" s="261">
        <v>18</v>
      </c>
      <c r="B112" s="286" t="str">
        <f>IF('2_入力'!I27="","",'2_入力'!I27)</f>
        <v/>
      </c>
      <c r="C112" s="287"/>
      <c r="D112" s="282"/>
      <c r="E112" s="677"/>
      <c r="F112" s="678"/>
      <c r="G112" s="678"/>
      <c r="H112" s="678"/>
      <c r="I112" s="678"/>
      <c r="J112" s="678"/>
      <c r="K112" s="685" t="s">
        <v>143</v>
      </c>
      <c r="L112" s="761"/>
      <c r="M112" s="297" t="s">
        <v>143</v>
      </c>
      <c r="N112" s="126"/>
      <c r="O112" s="308"/>
      <c r="P112" s="309"/>
      <c r="Q112" s="309"/>
      <c r="R112" s="309"/>
      <c r="S112" s="310"/>
    </row>
    <row r="113" spans="1:39" ht="19.350000000000001" customHeight="1" thickTop="1" x14ac:dyDescent="0.15">
      <c r="A113" s="655" t="s">
        <v>199</v>
      </c>
      <c r="B113" s="655"/>
      <c r="C113" s="655"/>
      <c r="D113" s="655"/>
      <c r="F113" s="283"/>
      <c r="G113" s="284"/>
      <c r="H113" s="285"/>
      <c r="I113" s="385" t="s">
        <v>171</v>
      </c>
      <c r="J113" s="386"/>
      <c r="K113" s="386"/>
      <c r="L113" s="386"/>
      <c r="M113" s="386"/>
      <c r="N113" s="386"/>
      <c r="O113" s="386"/>
      <c r="P113" s="387"/>
      <c r="Q113" s="113"/>
      <c r="R113" s="114"/>
      <c r="S113" s="115"/>
    </row>
    <row r="114" spans="1:39" ht="19.350000000000001" customHeight="1" thickBot="1" x14ac:dyDescent="0.2">
      <c r="A114" s="656" t="s">
        <v>200</v>
      </c>
      <c r="B114" s="656"/>
      <c r="C114" s="656"/>
      <c r="D114" s="656"/>
      <c r="E114" s="273"/>
      <c r="F114" s="286"/>
      <c r="G114" s="287"/>
      <c r="H114" s="282"/>
      <c r="I114" s="382" t="s">
        <v>125</v>
      </c>
      <c r="J114" s="383"/>
      <c r="K114" s="383"/>
      <c r="L114" s="383"/>
      <c r="M114" s="383"/>
      <c r="N114" s="383"/>
      <c r="O114" s="383"/>
      <c r="P114" s="384"/>
      <c r="Q114" s="80"/>
      <c r="R114" s="81"/>
      <c r="S114" s="110"/>
    </row>
    <row r="115" spans="1:39" ht="20.100000000000001" customHeight="1" thickTop="1" x14ac:dyDescent="0.2">
      <c r="A115" s="262" t="s">
        <v>201</v>
      </c>
      <c r="B115" s="173"/>
      <c r="C115" s="173"/>
      <c r="D115" s="173"/>
      <c r="E115" s="173"/>
      <c r="F115" s="173"/>
      <c r="G115" s="173"/>
      <c r="H115" s="173"/>
      <c r="I115" s="802" t="s">
        <v>136</v>
      </c>
      <c r="J115" s="802"/>
      <c r="K115" s="802"/>
      <c r="L115" s="802"/>
      <c r="M115" s="802"/>
      <c r="N115" s="190"/>
      <c r="O115" s="739" t="s">
        <v>78</v>
      </c>
      <c r="P115" s="740"/>
      <c r="Q115" s="740"/>
      <c r="R115" s="740"/>
      <c r="S115" s="741"/>
    </row>
    <row r="116" spans="1:39" ht="20.100000000000001" customHeight="1" x14ac:dyDescent="0.2">
      <c r="A116" s="20" t="s">
        <v>202</v>
      </c>
      <c r="I116" s="803" t="s">
        <v>137</v>
      </c>
      <c r="J116" s="803"/>
      <c r="K116" s="803"/>
      <c r="L116" s="803"/>
      <c r="M116" s="803"/>
      <c r="N116" s="113"/>
      <c r="O116" s="804" t="s">
        <v>215</v>
      </c>
      <c r="P116" s="805"/>
      <c r="Q116" s="805"/>
      <c r="R116" s="805"/>
      <c r="S116" s="806"/>
    </row>
    <row r="117" spans="1:39" ht="20.100000000000001" customHeight="1" x14ac:dyDescent="0.2">
      <c r="A117" s="20" t="s">
        <v>203</v>
      </c>
      <c r="I117" s="803" t="s">
        <v>138</v>
      </c>
      <c r="J117" s="803"/>
      <c r="K117" s="803"/>
      <c r="L117" s="803"/>
      <c r="M117" s="803"/>
      <c r="N117" s="113"/>
      <c r="O117" s="807"/>
      <c r="P117" s="808"/>
      <c r="Q117" s="808"/>
      <c r="R117" s="808"/>
      <c r="S117" s="809"/>
    </row>
    <row r="118" spans="1:39" ht="20.100000000000001" customHeight="1" x14ac:dyDescent="0.2">
      <c r="A118" s="20" t="s">
        <v>204</v>
      </c>
      <c r="I118" s="803" t="s">
        <v>139</v>
      </c>
      <c r="J118" s="803"/>
      <c r="K118" s="803"/>
      <c r="L118" s="803"/>
      <c r="M118" s="803"/>
      <c r="N118" s="113"/>
      <c r="O118" s="807"/>
      <c r="P118" s="808"/>
      <c r="Q118" s="808"/>
      <c r="R118" s="808"/>
      <c r="S118" s="809"/>
    </row>
    <row r="119" spans="1:39" ht="6" customHeight="1" thickBot="1" x14ac:dyDescent="0.2">
      <c r="A119" s="263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91"/>
      <c r="O119" s="810"/>
      <c r="P119" s="811"/>
      <c r="Q119" s="811"/>
      <c r="R119" s="811"/>
      <c r="S119" s="812"/>
    </row>
    <row r="120" spans="1:39" ht="22.15" customHeight="1" thickTop="1" x14ac:dyDescent="0.2">
      <c r="A120" s="262" t="s">
        <v>205</v>
      </c>
      <c r="B120" s="173"/>
      <c r="C120" s="173"/>
      <c r="D120" s="173"/>
      <c r="E120" s="388"/>
      <c r="F120" s="388"/>
      <c r="G120" s="389"/>
      <c r="H120" s="389"/>
      <c r="I120" s="388" t="s">
        <v>122</v>
      </c>
      <c r="J120" s="389"/>
      <c r="K120" s="389"/>
      <c r="L120" s="389"/>
      <c r="M120" s="389"/>
      <c r="N120" s="389"/>
      <c r="O120" s="389"/>
      <c r="P120" s="389"/>
      <c r="Q120" s="388"/>
      <c r="R120" s="388"/>
      <c r="S120" s="183"/>
    </row>
    <row r="121" spans="1:39" ht="22.15" customHeight="1" x14ac:dyDescent="0.2">
      <c r="A121" s="20" t="s">
        <v>206</v>
      </c>
      <c r="E121" s="390"/>
      <c r="F121" s="390" t="s">
        <v>123</v>
      </c>
      <c r="G121" s="390"/>
      <c r="H121" s="390"/>
      <c r="I121" s="390"/>
      <c r="J121" s="390"/>
      <c r="K121" s="390"/>
      <c r="L121" s="20" t="s">
        <v>207</v>
      </c>
      <c r="M121" s="187"/>
      <c r="O121" s="390" t="s">
        <v>124</v>
      </c>
      <c r="P121" s="390"/>
      <c r="Q121" s="390"/>
      <c r="R121" s="390"/>
      <c r="S121" s="184"/>
    </row>
    <row r="122" spans="1:39" ht="6" customHeight="1" x14ac:dyDescent="0.15">
      <c r="S122" s="184"/>
    </row>
    <row r="123" spans="1:39" ht="16.149999999999999" customHeight="1" x14ac:dyDescent="0.15"/>
    <row r="124" spans="1:39" ht="22.15" customHeight="1" x14ac:dyDescent="0.2">
      <c r="U124" s="252" t="s">
        <v>208</v>
      </c>
      <c r="V124" s="253"/>
      <c r="W124" s="171"/>
      <c r="X124" s="204" t="s">
        <v>40</v>
      </c>
      <c r="Y124" s="205"/>
      <c r="Z124" s="205"/>
      <c r="AA124" s="205"/>
      <c r="AB124" s="205"/>
      <c r="AC124" s="205"/>
      <c r="AD124" s="205"/>
      <c r="AE124" s="206" t="s">
        <v>209</v>
      </c>
      <c r="AF124" s="799">
        <v>15</v>
      </c>
      <c r="AG124" s="799"/>
      <c r="AH124" s="207"/>
      <c r="AI124" s="90"/>
      <c r="AJ124" s="206" t="s">
        <v>210</v>
      </c>
      <c r="AK124" s="799">
        <v>13</v>
      </c>
      <c r="AL124" s="799"/>
      <c r="AM124" s="212"/>
    </row>
    <row r="125" spans="1:39" ht="22.15" customHeight="1" x14ac:dyDescent="0.2">
      <c r="U125" s="171"/>
      <c r="V125" s="171"/>
      <c r="W125" s="171"/>
      <c r="X125" s="204" t="s">
        <v>41</v>
      </c>
      <c r="Y125" s="205"/>
      <c r="Z125" s="205"/>
      <c r="AA125" s="205"/>
      <c r="AB125" s="205"/>
      <c r="AC125" s="205"/>
      <c r="AD125" s="205"/>
      <c r="AE125" s="206" t="s">
        <v>209</v>
      </c>
      <c r="AF125" s="800">
        <v>19</v>
      </c>
      <c r="AG125" s="800"/>
      <c r="AH125" s="207"/>
      <c r="AI125" s="90"/>
      <c r="AJ125" s="206" t="s">
        <v>210</v>
      </c>
      <c r="AK125" s="800">
        <v>23</v>
      </c>
      <c r="AL125" s="800"/>
      <c r="AM125" s="212"/>
    </row>
    <row r="126" spans="1:39" ht="22.15" customHeight="1" x14ac:dyDescent="0.2">
      <c r="U126" s="171"/>
      <c r="V126" s="171"/>
      <c r="W126" s="171"/>
      <c r="X126" s="204" t="s">
        <v>42</v>
      </c>
      <c r="Y126" s="205"/>
      <c r="Z126" s="205"/>
      <c r="AA126" s="205"/>
      <c r="AB126" s="205"/>
      <c r="AC126" s="205"/>
      <c r="AD126" s="205"/>
      <c r="AE126" s="206" t="s">
        <v>209</v>
      </c>
      <c r="AF126" s="801">
        <v>17</v>
      </c>
      <c r="AG126" s="801"/>
      <c r="AH126" s="207"/>
      <c r="AI126" s="90"/>
      <c r="AJ126" s="206" t="s">
        <v>210</v>
      </c>
      <c r="AK126" s="801">
        <v>13</v>
      </c>
      <c r="AL126" s="801"/>
      <c r="AM126" s="212"/>
    </row>
    <row r="127" spans="1:39" ht="22.15" customHeight="1" x14ac:dyDescent="0.2">
      <c r="U127" s="171"/>
      <c r="V127" s="171"/>
      <c r="W127" s="171"/>
      <c r="X127" s="204" t="s">
        <v>43</v>
      </c>
      <c r="Y127" s="205"/>
      <c r="Z127" s="205"/>
      <c r="AA127" s="205"/>
      <c r="AB127" s="205"/>
      <c r="AC127" s="205"/>
      <c r="AD127" s="205"/>
      <c r="AE127" s="206" t="s">
        <v>209</v>
      </c>
      <c r="AF127" s="800">
        <v>27</v>
      </c>
      <c r="AG127" s="800"/>
      <c r="AH127" s="207"/>
      <c r="AI127" s="90"/>
      <c r="AJ127" s="206" t="s">
        <v>210</v>
      </c>
      <c r="AK127" s="800">
        <v>30</v>
      </c>
      <c r="AL127" s="800"/>
      <c r="AM127" s="212"/>
    </row>
    <row r="128" spans="1:39" ht="22.15" customHeight="1" x14ac:dyDescent="0.2">
      <c r="U128" s="171"/>
      <c r="V128" s="171"/>
      <c r="W128" s="171"/>
      <c r="X128" s="204" t="s">
        <v>211</v>
      </c>
      <c r="Y128" s="205"/>
      <c r="Z128" s="205"/>
      <c r="AA128" s="205"/>
      <c r="AB128" s="205"/>
      <c r="AC128" s="205"/>
      <c r="AD128" s="205"/>
      <c r="AE128" s="206" t="s">
        <v>209</v>
      </c>
      <c r="AF128" s="797" t="s">
        <v>212</v>
      </c>
      <c r="AG128" s="797"/>
      <c r="AH128" s="207"/>
      <c r="AI128" s="90"/>
      <c r="AJ128" s="206" t="s">
        <v>210</v>
      </c>
      <c r="AK128" s="797" t="s">
        <v>212</v>
      </c>
      <c r="AL128" s="797"/>
      <c r="AM128" s="212"/>
    </row>
    <row r="129" spans="21:39" ht="4.1500000000000004" customHeight="1" thickBot="1" x14ac:dyDescent="0.25">
      <c r="U129" s="172"/>
      <c r="V129" s="172"/>
      <c r="W129" s="172"/>
      <c r="X129" s="204"/>
      <c r="Y129" s="205"/>
      <c r="Z129" s="205"/>
      <c r="AA129" s="205"/>
      <c r="AB129" s="205"/>
      <c r="AC129" s="205"/>
      <c r="AD129" s="205"/>
      <c r="AE129" s="206"/>
      <c r="AH129" s="207"/>
      <c r="AI129" s="90"/>
      <c r="AJ129" s="206"/>
      <c r="AM129" s="254"/>
    </row>
    <row r="130" spans="21:39" ht="24" customHeight="1" thickTop="1" thickBot="1" x14ac:dyDescent="0.2">
      <c r="U130" s="209" t="s">
        <v>85</v>
      </c>
      <c r="V130" s="209"/>
      <c r="W130" s="209"/>
      <c r="X130" s="209"/>
      <c r="Y130" s="209"/>
      <c r="Z130" s="209"/>
      <c r="AA130" s="209"/>
      <c r="AB130" s="209"/>
      <c r="AC130" s="209"/>
      <c r="AD130" s="210"/>
      <c r="AE130" s="104" t="s">
        <v>209</v>
      </c>
      <c r="AF130" s="798">
        <v>78</v>
      </c>
      <c r="AG130" s="798"/>
      <c r="AH130" s="692" t="s">
        <v>213</v>
      </c>
      <c r="AI130" s="693"/>
      <c r="AJ130" s="693"/>
      <c r="AK130" s="798">
        <v>79</v>
      </c>
      <c r="AL130" s="798"/>
      <c r="AM130" s="255" t="s">
        <v>210</v>
      </c>
    </row>
    <row r="131" spans="21:39" ht="24" customHeight="1" thickTop="1" thickBot="1" x14ac:dyDescent="0.25">
      <c r="U131" s="209" t="s">
        <v>86</v>
      </c>
      <c r="V131" s="209"/>
      <c r="W131" s="209"/>
      <c r="X131" s="209"/>
      <c r="Y131" s="209"/>
      <c r="Z131" s="209"/>
      <c r="AA131" s="209"/>
      <c r="AB131" s="209"/>
      <c r="AC131" s="391"/>
      <c r="AD131" s="391"/>
      <c r="AE131" s="392" t="s">
        <v>140</v>
      </c>
      <c r="AF131" s="392"/>
      <c r="AG131" s="392"/>
      <c r="AH131" s="392"/>
      <c r="AI131" s="392"/>
      <c r="AJ131" s="392"/>
      <c r="AK131" s="392"/>
      <c r="AL131" s="392"/>
      <c r="AM131" s="392"/>
    </row>
    <row r="132" spans="21:39" ht="24" customHeight="1" thickTop="1" x14ac:dyDescent="0.2">
      <c r="U132" s="256" t="s">
        <v>87</v>
      </c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336">
        <v>0.51388888888888895</v>
      </c>
      <c r="AF132" s="337"/>
      <c r="AG132" s="337"/>
      <c r="AH132" s="337"/>
      <c r="AI132" s="337"/>
      <c r="AJ132" s="337"/>
      <c r="AK132" s="337"/>
      <c r="AL132" s="337"/>
      <c r="AM132" s="337"/>
    </row>
  </sheetData>
  <mergeCells count="143">
    <mergeCell ref="S1:V1"/>
    <mergeCell ref="G2:Z2"/>
    <mergeCell ref="AA2:AM2"/>
    <mergeCell ref="A3:D3"/>
    <mergeCell ref="H3:Q3"/>
    <mergeCell ref="T3:V3"/>
    <mergeCell ref="X3:AG3"/>
    <mergeCell ref="A4:D4"/>
    <mergeCell ref="E4:T4"/>
    <mergeCell ref="U4:V4"/>
    <mergeCell ref="AB4:AE4"/>
    <mergeCell ref="AF4:AL4"/>
    <mergeCell ref="A6:D6"/>
    <mergeCell ref="E6:I6"/>
    <mergeCell ref="J6:K6"/>
    <mergeCell ref="L6:T6"/>
    <mergeCell ref="U6:V6"/>
    <mergeCell ref="AL9:AM9"/>
    <mergeCell ref="O58:S58"/>
    <mergeCell ref="A61:D61"/>
    <mergeCell ref="E61:R61"/>
    <mergeCell ref="Z6:AB6"/>
    <mergeCell ref="AC6:AF6"/>
    <mergeCell ref="AG6:AJ6"/>
    <mergeCell ref="AK6:AM6"/>
    <mergeCell ref="U8:AM8"/>
    <mergeCell ref="U9:V9"/>
    <mergeCell ref="W9:X9"/>
    <mergeCell ref="Z9:AA9"/>
    <mergeCell ref="AB9:AC9"/>
    <mergeCell ref="AE9:AF9"/>
    <mergeCell ref="A66:A67"/>
    <mergeCell ref="B66:D66"/>
    <mergeCell ref="E66:L67"/>
    <mergeCell ref="M66:M67"/>
    <mergeCell ref="N66:N67"/>
    <mergeCell ref="O66:S66"/>
    <mergeCell ref="B67:D67"/>
    <mergeCell ref="AG9:AH9"/>
    <mergeCell ref="AJ9:AK9"/>
    <mergeCell ref="E71:J71"/>
    <mergeCell ref="K71:L71"/>
    <mergeCell ref="E72:J72"/>
    <mergeCell ref="K72:L72"/>
    <mergeCell ref="E73:J73"/>
    <mergeCell ref="K73:L73"/>
    <mergeCell ref="E68:J68"/>
    <mergeCell ref="K68:L68"/>
    <mergeCell ref="E69:J69"/>
    <mergeCell ref="K69:L69"/>
    <mergeCell ref="E70:J70"/>
    <mergeCell ref="K70:L70"/>
    <mergeCell ref="E77:J77"/>
    <mergeCell ref="K77:L77"/>
    <mergeCell ref="E78:J78"/>
    <mergeCell ref="K78:L78"/>
    <mergeCell ref="E79:J79"/>
    <mergeCell ref="K79:L79"/>
    <mergeCell ref="E74:J74"/>
    <mergeCell ref="K74:L74"/>
    <mergeCell ref="E75:J75"/>
    <mergeCell ref="K75:L75"/>
    <mergeCell ref="E76:J76"/>
    <mergeCell ref="K76:L76"/>
    <mergeCell ref="E83:J83"/>
    <mergeCell ref="K83:L83"/>
    <mergeCell ref="E84:J84"/>
    <mergeCell ref="K84:L84"/>
    <mergeCell ref="E85:J85"/>
    <mergeCell ref="K85:L85"/>
    <mergeCell ref="E80:J80"/>
    <mergeCell ref="K80:L80"/>
    <mergeCell ref="E81:J81"/>
    <mergeCell ref="K81:L81"/>
    <mergeCell ref="E82:J82"/>
    <mergeCell ref="K82:L82"/>
    <mergeCell ref="A86:D86"/>
    <mergeCell ref="A87:D87"/>
    <mergeCell ref="A88:D88"/>
    <mergeCell ref="E88:R88"/>
    <mergeCell ref="A93:A94"/>
    <mergeCell ref="B93:D93"/>
    <mergeCell ref="E93:L94"/>
    <mergeCell ref="M93:M94"/>
    <mergeCell ref="N93:N94"/>
    <mergeCell ref="O93:S93"/>
    <mergeCell ref="E98:J98"/>
    <mergeCell ref="K98:L98"/>
    <mergeCell ref="E99:J99"/>
    <mergeCell ref="K99:L99"/>
    <mergeCell ref="E100:J100"/>
    <mergeCell ref="K100:L100"/>
    <mergeCell ref="B94:D94"/>
    <mergeCell ref="E95:J95"/>
    <mergeCell ref="K95:L95"/>
    <mergeCell ref="E96:J96"/>
    <mergeCell ref="K96:L96"/>
    <mergeCell ref="E97:J97"/>
    <mergeCell ref="K97:L97"/>
    <mergeCell ref="E104:J104"/>
    <mergeCell ref="K104:L104"/>
    <mergeCell ref="E105:J105"/>
    <mergeCell ref="K105:L105"/>
    <mergeCell ref="E106:J106"/>
    <mergeCell ref="K106:L106"/>
    <mergeCell ref="E101:J101"/>
    <mergeCell ref="K101:L101"/>
    <mergeCell ref="E102:J102"/>
    <mergeCell ref="K102:L102"/>
    <mergeCell ref="E103:J103"/>
    <mergeCell ref="K103:L103"/>
    <mergeCell ref="A113:D113"/>
    <mergeCell ref="A114:D114"/>
    <mergeCell ref="E107:J107"/>
    <mergeCell ref="K107:L107"/>
    <mergeCell ref="E108:J108"/>
    <mergeCell ref="K108:L108"/>
    <mergeCell ref="K109:L109"/>
    <mergeCell ref="E110:J110"/>
    <mergeCell ref="K110:L110"/>
    <mergeCell ref="I115:M115"/>
    <mergeCell ref="O115:S115"/>
    <mergeCell ref="I116:M116"/>
    <mergeCell ref="I117:M117"/>
    <mergeCell ref="I118:M118"/>
    <mergeCell ref="AF124:AG124"/>
    <mergeCell ref="E111:J111"/>
    <mergeCell ref="K111:L111"/>
    <mergeCell ref="E112:J112"/>
    <mergeCell ref="K112:L112"/>
    <mergeCell ref="O116:S119"/>
    <mergeCell ref="AF128:AG128"/>
    <mergeCell ref="AK128:AL128"/>
    <mergeCell ref="AF130:AG130"/>
    <mergeCell ref="AH130:AJ130"/>
    <mergeCell ref="AK130:AL130"/>
    <mergeCell ref="AK124:AL124"/>
    <mergeCell ref="AF125:AG125"/>
    <mergeCell ref="AK125:AL125"/>
    <mergeCell ref="AF126:AG126"/>
    <mergeCell ref="AK126:AL126"/>
    <mergeCell ref="AF127:AG127"/>
    <mergeCell ref="AK127:AL127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0_使い方</vt:lpstr>
      <vt:lpstr>1_スコアシート</vt:lpstr>
      <vt:lpstr>Sheet2</vt:lpstr>
      <vt:lpstr>2_入力</vt:lpstr>
      <vt:lpstr>3_メンバー表</vt:lpstr>
      <vt:lpstr>メンバー表元</vt:lpstr>
      <vt:lpstr>4_チーム表</vt:lpstr>
      <vt:lpstr>5_ゲーム表</vt:lpstr>
      <vt:lpstr>6_スコアシートの書き方</vt:lpstr>
      <vt:lpstr>Aチーム名</vt:lpstr>
      <vt:lpstr>A記号</vt:lpstr>
      <vt:lpstr>Bチーム名</vt:lpstr>
      <vt:lpstr>B記号</vt:lpstr>
      <vt:lpstr>Game.No</vt:lpstr>
      <vt:lpstr>game_list</vt:lpstr>
      <vt:lpstr>'0_使い方'!Print_Area</vt:lpstr>
      <vt:lpstr>'1_スコアシート'!Print_Area</vt:lpstr>
      <vt:lpstr>'2_入力'!Print_Area</vt:lpstr>
      <vt:lpstr>'3_メンバー表'!Print_Area</vt:lpstr>
      <vt:lpstr>team_list</vt:lpstr>
      <vt:lpstr>時間</vt:lpstr>
      <vt:lpstr>場所</vt:lpstr>
      <vt:lpstr>大会名</vt:lpstr>
      <vt:lpstr>日付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Yuzo_Kosaka</dc:creator>
  <cp:lastModifiedBy>坂野貴則</cp:lastModifiedBy>
  <cp:lastPrinted>2021-04-28T10:30:37Z</cp:lastPrinted>
  <dcterms:created xsi:type="dcterms:W3CDTF">1998-12-17T17:39:44Z</dcterms:created>
  <dcterms:modified xsi:type="dcterms:W3CDTF">2022-11-10T14:53:36Z</dcterms:modified>
</cp:coreProperties>
</file>